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15" yWindow="-135" windowWidth="20640" windowHeight="11760" activeTab="2"/>
  </bookViews>
  <sheets>
    <sheet name="Исходн данные для расчета" sheetId="5" r:id="rId1"/>
    <sheet name="Показатели- квартал" sheetId="1" r:id="rId2"/>
    <sheet name="Рейтинг" sheetId="2" r:id="rId3"/>
  </sheets>
  <definedNames>
    <definedName name="_xlnm.Print_Titles" localSheetId="0">'Исходн данные для расчета'!$6:$7</definedName>
    <definedName name="_xlnm.Print_Titles" localSheetId="1">'Показатели- квартал'!$8:$8</definedName>
    <definedName name="_xlnm.Print_Titles" localSheetId="2">Рейтинг!$7:$9</definedName>
    <definedName name="_xlnm.Print_Area" localSheetId="0">'Исходн данные для расчета'!$A$1:$J$104</definedName>
    <definedName name="_xlnm.Print_Area" localSheetId="1">'Показатели- квартал'!$A$1:$P$76</definedName>
    <definedName name="_xlnm.Print_Area" localSheetId="2">Рейтинг!$A$1:$Z$17</definedName>
  </definedNames>
  <calcPr calcId="125725"/>
</workbook>
</file>

<file path=xl/calcChain.xml><?xml version="1.0" encoding="utf-8"?>
<calcChain xmlns="http://schemas.openxmlformats.org/spreadsheetml/2006/main">
  <c r="Z18" i="2"/>
  <c r="O39" i="1" l="1"/>
  <c r="E13" i="5"/>
  <c r="J13" l="1"/>
  <c r="I13"/>
  <c r="H13"/>
  <c r="G13"/>
  <c r="F13"/>
  <c r="J44" l="1"/>
  <c r="I44"/>
  <c r="H44"/>
  <c r="G44"/>
  <c r="F44"/>
  <c r="E44"/>
  <c r="K14" l="1"/>
  <c r="J60"/>
  <c r="I60"/>
  <c r="H60"/>
  <c r="G60"/>
  <c r="F60"/>
  <c r="J51"/>
  <c r="I51"/>
  <c r="H51"/>
  <c r="G51"/>
  <c r="F51"/>
  <c r="E51"/>
  <c r="E48" s="1"/>
  <c r="K50"/>
  <c r="K49"/>
  <c r="J48"/>
  <c r="J52"/>
  <c r="I52"/>
  <c r="G39"/>
  <c r="F52"/>
  <c r="E39"/>
  <c r="K43"/>
  <c r="K42"/>
  <c r="K41"/>
  <c r="J40"/>
  <c r="I40"/>
  <c r="H40"/>
  <c r="G40"/>
  <c r="F40"/>
  <c r="E40"/>
  <c r="J20"/>
  <c r="I20"/>
  <c r="H20"/>
  <c r="G20"/>
  <c r="F20"/>
  <c r="J18"/>
  <c r="I18"/>
  <c r="H18"/>
  <c r="F18"/>
  <c r="E18"/>
  <c r="E19"/>
  <c r="J9"/>
  <c r="I9"/>
  <c r="H9"/>
  <c r="G9"/>
  <c r="F9"/>
  <c r="E9"/>
  <c r="J47" l="1"/>
  <c r="J46" s="1"/>
  <c r="J73"/>
  <c r="J71" s="1"/>
  <c r="I47"/>
  <c r="I73"/>
  <c r="I71" s="1"/>
  <c r="F47"/>
  <c r="F73"/>
  <c r="F71" s="1"/>
  <c r="I48"/>
  <c r="H48"/>
  <c r="F12"/>
  <c r="G48"/>
  <c r="F48"/>
  <c r="I39"/>
  <c r="I38" s="1"/>
  <c r="G19"/>
  <c r="E38"/>
  <c r="J12"/>
  <c r="E12"/>
  <c r="K51"/>
  <c r="G38"/>
  <c r="J39"/>
  <c r="J38" s="1"/>
  <c r="I12"/>
  <c r="H39"/>
  <c r="H38" s="1"/>
  <c r="H52"/>
  <c r="E28"/>
  <c r="E27" s="1"/>
  <c r="K13"/>
  <c r="G18"/>
  <c r="G12"/>
  <c r="F39"/>
  <c r="F38" s="1"/>
  <c r="E52"/>
  <c r="E47" s="1"/>
  <c r="E46" s="1"/>
  <c r="K44"/>
  <c r="F19"/>
  <c r="F17" s="1"/>
  <c r="J19"/>
  <c r="J17" s="1"/>
  <c r="I19"/>
  <c r="I17" s="1"/>
  <c r="G52"/>
  <c r="E17"/>
  <c r="I46" l="1"/>
  <c r="F46"/>
  <c r="H47"/>
  <c r="H46" s="1"/>
  <c r="H73"/>
  <c r="G47"/>
  <c r="G46" s="1"/>
  <c r="G73"/>
  <c r="G71" s="1"/>
  <c r="G17"/>
  <c r="I16" i="1" s="1"/>
  <c r="K15" i="5"/>
  <c r="L73" s="1"/>
  <c r="K72"/>
  <c r="K18"/>
  <c r="K52"/>
  <c r="H12"/>
  <c r="E26"/>
  <c r="H19"/>
  <c r="H17" s="1"/>
  <c r="K73" l="1"/>
  <c r="H71"/>
  <c r="K19"/>
  <c r="K61" i="1"/>
  <c r="I61"/>
  <c r="Y14" i="2"/>
  <c r="X14"/>
  <c r="W14"/>
  <c r="V14"/>
  <c r="U14"/>
  <c r="T14"/>
  <c r="S14"/>
  <c r="R14"/>
  <c r="Q14"/>
  <c r="P14"/>
  <c r="N14"/>
  <c r="O14"/>
  <c r="M14"/>
  <c r="L14"/>
  <c r="K14"/>
  <c r="J14"/>
  <c r="I14"/>
  <c r="H14"/>
  <c r="G14"/>
  <c r="F14"/>
  <c r="E14"/>
  <c r="D14"/>
  <c r="C14"/>
  <c r="B14"/>
  <c r="M71" i="1"/>
  <c r="M69"/>
  <c r="O67"/>
  <c r="M67"/>
  <c r="M65"/>
  <c r="M61"/>
  <c r="M57"/>
  <c r="O55"/>
  <c r="M55"/>
  <c r="O53"/>
  <c r="M53"/>
  <c r="M51"/>
  <c r="M47"/>
  <c r="M41"/>
  <c r="M36"/>
  <c r="M30"/>
  <c r="M26"/>
  <c r="M24"/>
  <c r="M22"/>
  <c r="M12"/>
  <c r="N73"/>
  <c r="N72"/>
  <c r="N62"/>
  <c r="N58"/>
  <c r="N48"/>
  <c r="N44"/>
  <c r="N33"/>
  <c r="M32"/>
  <c r="N27"/>
  <c r="M20"/>
  <c r="N13"/>
  <c r="M18"/>
  <c r="M10"/>
  <c r="M43" l="1"/>
  <c r="M39"/>
  <c r="Z14" i="2"/>
  <c r="M16" i="1"/>
  <c r="S10" i="2" l="1"/>
  <c r="S11"/>
  <c r="Y15"/>
  <c r="X15"/>
  <c r="W15"/>
  <c r="V15"/>
  <c r="U15"/>
  <c r="T15"/>
  <c r="S15"/>
  <c r="R15"/>
  <c r="Q15"/>
  <c r="P15"/>
  <c r="O15"/>
  <c r="N15"/>
  <c r="M15"/>
  <c r="L15"/>
  <c r="K15"/>
  <c r="J15"/>
  <c r="I15"/>
  <c r="I13"/>
  <c r="H15"/>
  <c r="G15"/>
  <c r="F15"/>
  <c r="E15"/>
  <c r="D15"/>
  <c r="C15"/>
  <c r="B15"/>
  <c r="O71" i="1"/>
  <c r="O69"/>
  <c r="O65"/>
  <c r="O61"/>
  <c r="P62"/>
  <c r="O57"/>
  <c r="O51"/>
  <c r="L44"/>
  <c r="O47"/>
  <c r="O41"/>
  <c r="P33"/>
  <c r="O32"/>
  <c r="O30"/>
  <c r="P27"/>
  <c r="O26"/>
  <c r="O24"/>
  <c r="O22"/>
  <c r="O20"/>
  <c r="P13"/>
  <c r="P73"/>
  <c r="P72"/>
  <c r="P58"/>
  <c r="P48"/>
  <c r="P44"/>
  <c r="O36"/>
  <c r="D40" s="1"/>
  <c r="Z15" i="2" l="1"/>
  <c r="O18" i="1" l="1"/>
  <c r="O12"/>
  <c r="O10"/>
  <c r="O43" l="1"/>
  <c r="O16"/>
  <c r="K16"/>
  <c r="I12"/>
  <c r="G12"/>
  <c r="K47"/>
  <c r="I47"/>
  <c r="G47"/>
  <c r="E47"/>
  <c r="Y13" i="2"/>
  <c r="X13"/>
  <c r="W13"/>
  <c r="V13"/>
  <c r="U13"/>
  <c r="T13"/>
  <c r="S13"/>
  <c r="R13"/>
  <c r="Q13"/>
  <c r="P13"/>
  <c r="O13"/>
  <c r="N13"/>
  <c r="M13"/>
  <c r="L13"/>
  <c r="K13"/>
  <c r="J13"/>
  <c r="H13"/>
  <c r="G13"/>
  <c r="F13"/>
  <c r="E13"/>
  <c r="D13"/>
  <c r="C13"/>
  <c r="B13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Y11"/>
  <c r="X11"/>
  <c r="W11"/>
  <c r="V11"/>
  <c r="U11"/>
  <c r="T11"/>
  <c r="R11"/>
  <c r="Q11"/>
  <c r="P11"/>
  <c r="O11"/>
  <c r="N11"/>
  <c r="M11"/>
  <c r="L11"/>
  <c r="K11"/>
  <c r="J11"/>
  <c r="I11"/>
  <c r="H11"/>
  <c r="G11"/>
  <c r="F11"/>
  <c r="E11"/>
  <c r="D11"/>
  <c r="C11"/>
  <c r="B11"/>
  <c r="Y10"/>
  <c r="X10"/>
  <c r="W10"/>
  <c r="V10"/>
  <c r="U10"/>
  <c r="T10"/>
  <c r="R10"/>
  <c r="Q10"/>
  <c r="P10"/>
  <c r="O10"/>
  <c r="N10"/>
  <c r="M10"/>
  <c r="L10"/>
  <c r="K10"/>
  <c r="J10"/>
  <c r="I10"/>
  <c r="H10"/>
  <c r="G10"/>
  <c r="F10"/>
  <c r="E10"/>
  <c r="D10"/>
  <c r="C10"/>
  <c r="B10"/>
  <c r="I10" i="1"/>
  <c r="F72"/>
  <c r="F27"/>
  <c r="F33"/>
  <c r="F44"/>
  <c r="F48"/>
  <c r="F62"/>
  <c r="L72"/>
  <c r="J72"/>
  <c r="H72"/>
  <c r="K71"/>
  <c r="I71"/>
  <c r="G71"/>
  <c r="E71"/>
  <c r="K69"/>
  <c r="I69"/>
  <c r="G69"/>
  <c r="E69"/>
  <c r="K67"/>
  <c r="I67"/>
  <c r="G67"/>
  <c r="E67"/>
  <c r="K65"/>
  <c r="I65"/>
  <c r="G65"/>
  <c r="E65"/>
  <c r="L62"/>
  <c r="J62"/>
  <c r="H62"/>
  <c r="L58"/>
  <c r="J58"/>
  <c r="H58"/>
  <c r="F58"/>
  <c r="K57"/>
  <c r="I57"/>
  <c r="G57"/>
  <c r="E57"/>
  <c r="K55"/>
  <c r="I55"/>
  <c r="G55"/>
  <c r="E55"/>
  <c r="K53"/>
  <c r="I53"/>
  <c r="G53"/>
  <c r="E53"/>
  <c r="K51"/>
  <c r="I51"/>
  <c r="G51"/>
  <c r="E51"/>
  <c r="L48"/>
  <c r="J48"/>
  <c r="H48"/>
  <c r="G41"/>
  <c r="K41"/>
  <c r="I41"/>
  <c r="E41"/>
  <c r="K36"/>
  <c r="I36"/>
  <c r="G36"/>
  <c r="E36"/>
  <c r="J44"/>
  <c r="H44"/>
  <c r="L33"/>
  <c r="J33"/>
  <c r="H33"/>
  <c r="L27"/>
  <c r="J27"/>
  <c r="H27"/>
  <c r="L13"/>
  <c r="J13"/>
  <c r="H13"/>
  <c r="F13"/>
  <c r="K32"/>
  <c r="I32"/>
  <c r="G32"/>
  <c r="E32"/>
  <c r="K30"/>
  <c r="I30"/>
  <c r="G30"/>
  <c r="E30"/>
  <c r="E20"/>
  <c r="K26"/>
  <c r="I26"/>
  <c r="G26"/>
  <c r="E26"/>
  <c r="K24"/>
  <c r="I24"/>
  <c r="G24"/>
  <c r="E24"/>
  <c r="K22"/>
  <c r="I22"/>
  <c r="G22"/>
  <c r="E22"/>
  <c r="K20"/>
  <c r="I20"/>
  <c r="G20"/>
  <c r="E18"/>
  <c r="G16"/>
  <c r="E16"/>
  <c r="K18"/>
  <c r="I18"/>
  <c r="G18"/>
  <c r="G61"/>
  <c r="E61"/>
  <c r="K10"/>
  <c r="G10"/>
  <c r="E10"/>
  <c r="L73"/>
  <c r="J73"/>
  <c r="H73"/>
  <c r="E43" l="1"/>
  <c r="Z12" i="2"/>
  <c r="I43" i="1"/>
  <c r="G43"/>
  <c r="I39"/>
  <c r="K39"/>
  <c r="G39"/>
  <c r="Z10" i="2"/>
  <c r="E39" i="1"/>
  <c r="K43"/>
  <c r="F73"/>
  <c r="Z11" i="2"/>
  <c r="Z13"/>
  <c r="E12" i="1"/>
  <c r="K12"/>
</calcChain>
</file>

<file path=xl/sharedStrings.xml><?xml version="1.0" encoding="utf-8"?>
<sst xmlns="http://schemas.openxmlformats.org/spreadsheetml/2006/main" count="416" uniqueCount="196">
  <si>
    <t>Р8= Оуточ / Рп x 100%,
где: 
Оуточ - объем бюджетных ассигно-ваний, перераспределенных за от-четный период (для ГРБС, имеющих подведомственную сеть учреждений, - между подведомственными учреждениями), без учета измене-ний, внесенных в связи с уточнени-ем бюджета;
Рп – плановый объем бюджетных ассигнований за отчетный период в соответствии с решением о район-ном бюджете</t>
  </si>
  <si>
    <t>Оуточ</t>
  </si>
  <si>
    <t>Рп</t>
  </si>
  <si>
    <t>Отклонение кассового исполнения по доходам от прогноза по главному администратору доходов бюджета</t>
  </si>
  <si>
    <t xml:space="preserve">Р9=100 x (1 - Rf / Rp), если Rf &lt;= Rp;    
Р9 = 100 x (Rf / Rp - 1), если Rf &gt; Rp, где:
Rf - кассовое исполнение по доходам по главному администратору доходов бюджета в отчетном фи-нансовом году;
 Rp - прогноз поступлений доходов для главного администратора доходов в отчетном финансовом году         
</t>
  </si>
  <si>
    <t>Р9</t>
  </si>
  <si>
    <t>Rf</t>
  </si>
  <si>
    <t>Rp</t>
  </si>
  <si>
    <t>Р10</t>
  </si>
  <si>
    <t>Эффективность управления дебиторской задолженностью по расчетам с дебиторами по доходам</t>
  </si>
  <si>
    <t>D</t>
  </si>
  <si>
    <t>P11</t>
  </si>
  <si>
    <t>Наличие у ГРБС и подведомственных ему учреждений нереальной к взысканию дебиторской задол-женности</t>
  </si>
  <si>
    <t>Р11 = Дтн,
где:
Дтн - объем нереальной к взысканию дебиторской задолженности ГРБС и подведомственных ему уч-реждений по расчетам с дебиторами по состоянию на 1-е число месяца, следующего за отчетным финансовым годом</t>
  </si>
  <si>
    <t>тыс. руб</t>
  </si>
  <si>
    <t>Р12</t>
  </si>
  <si>
    <t>Дтнг</t>
  </si>
  <si>
    <t>Дтоп</t>
  </si>
  <si>
    <t>Sк</t>
  </si>
  <si>
    <t>Sо</t>
  </si>
  <si>
    <t>Р12 = Дтоп / Sо x 100% &lt; Дтнг / Sк x 100%,
где:
Дтнг - объем дебиторской задол-женности ГРБС и подведомствен-ных ему учреждений на начало от-четного финансового года;
Дтоп - объем дебиторской задол-женности ГРБС и подведомствен-ных ему учреждений на 1-е число месяца, следующего за отчетным годом;
Sк - сумма бюджетных ассигнова-ний, предусмотренных ГРБС в году, предшествующем отчетному финан-совому году;
Sо - сумма бюджетных ассигнова-ний, предусмотренных ГРБС в от-четном финансовом году</t>
  </si>
  <si>
    <t>Р13</t>
  </si>
  <si>
    <t xml:space="preserve">Соблюдение сроков представления Главным распорядителем     фрагмента РРО, уточненного с учетом фактического исполнения расходных обязательств в отчетном финансовом году   </t>
  </si>
  <si>
    <t>Р14</t>
  </si>
  <si>
    <t>Ктнм</t>
  </si>
  <si>
    <t>Кткм</t>
  </si>
  <si>
    <t>Р15</t>
  </si>
  <si>
    <t>Соблюдение сроков представления ГРБС годовой бюджетной отчетности</t>
  </si>
  <si>
    <t>Р16</t>
  </si>
  <si>
    <t>Проведение ГРБС мониторинга результатов деятельности подведомственных учреждений</t>
  </si>
  <si>
    <t>Р17</t>
  </si>
  <si>
    <t>Наличие нарушений бюджетного законодательства, выявленных в ходе прове-дения внешних контрольных мероприятий в отчетном финансовом году</t>
  </si>
  <si>
    <t>Кфн</t>
  </si>
  <si>
    <t>Квкм</t>
  </si>
  <si>
    <t>Р17 = 100% x Кфн / Квкм,
где:
Кфн - количество внешних контрольных мероприятий, проведенных в отношении ГРБС и подведомственных им учреждений, в ходе которых выявлены нарушения бюд-жетного законодательства в отчетном году;
Квкм - количество внешних кон-трольных мероприятий, проведенных в отношении ГРБС и подведомственных им учреждений в отчетном году</t>
  </si>
  <si>
    <t>Р18</t>
  </si>
  <si>
    <t>Наличие нарушений, выявленных в ходе проведения внутренних контрольных мероприятий</t>
  </si>
  <si>
    <t>Р18 = 100% x Кснх / Квкм,
где:
Кснх - количество контрольных мероприятий, проведенных ГРБС в отношении подведомственных ему учреждений, в ходе которых выявлены финансовые нарушения в отчетном финансовом году;
Квкм - количество контрольных мероприятий, проведенных ГРБС в отношении подведомственных ему учреждений в отчетном финансовом году</t>
  </si>
  <si>
    <t>Кснх</t>
  </si>
  <si>
    <t>Р19</t>
  </si>
  <si>
    <t>Наличие правового акта ГРБС об организации внутреннего финансового контроля</t>
  </si>
  <si>
    <t>Р20</t>
  </si>
  <si>
    <t>Исполнение судебных актов по денежным обяза-тельствам ГРБС</t>
  </si>
  <si>
    <t>Р20 = Sр / Si x 100%,
где:
Sр - исполнено по судебным актам на основании исполнительных до-кументов ГРБС и подведомствен-ными ему учреждениями за счет средств бюджета Уярского района в отчетном финансовом году;
Si - исполнено по судебным актам на основании исполнительных до-кументов ГРБС и подведомствен-ными ему учреждениями за счет средств бюджета Уярского района в году, предшествующем отчетному финансовому году</t>
  </si>
  <si>
    <t>Sp</t>
  </si>
  <si>
    <t>Si</t>
  </si>
  <si>
    <t>Р21</t>
  </si>
  <si>
    <t>Р22</t>
  </si>
  <si>
    <t>Р23</t>
  </si>
  <si>
    <t>Своевременность утверждения муниципальных за-даний подведомственным ГРБС учреждениям на те-кущий финансовый год и плановый период в срок, установленный абзацем первым пункта 3 Порядка формирования и финансового обеспечения выполнения  муниципального задания в отношении районных муниципальных учреждений утвержденного Постановлением администрации Уярского района от 14.03.2011 N 123-п</t>
  </si>
  <si>
    <t>Размещение в полном объеме подведомственными ГРБС учреждениями на официальном сайте в сети Интернет www.bus.gov.ru (далее - официальный сайт) информации, предусмотренной приложением к По-рядку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Фе-дерации от 21.07.2011 N 86н, по состоянию на 1 марта текущего года</t>
  </si>
  <si>
    <t>Р23 = Рост / Рассиг x 100%,
где:
Рост - сумма остатков средств суб-сидий, предоставляемых бюджет-ным учреждением, подведомствен-ным ГРБС, по состоянию на 31 де-кабря отчетного периода;
Рассиг - общий объем бюджетных ассигнований на предоставление субсидий, предоставляемых бюд-жетным учреждениям, подведомст-венным ГРБС, на отчетный период</t>
  </si>
  <si>
    <t>Рост</t>
  </si>
  <si>
    <t>Рассиг</t>
  </si>
  <si>
    <t>Р24</t>
  </si>
  <si>
    <t xml:space="preserve">Утверждение планов финансово-хозяйственной    
деятельности подведомственных Главному         
распорядителю    учреждений на    текущий          
финансовый год и плановый период 
</t>
  </si>
  <si>
    <t xml:space="preserve">Исходные данные для расчета показателей </t>
  </si>
  <si>
    <t>Оценка по показателю (балл)</t>
  </si>
  <si>
    <t xml:space="preserve"> 5      Р1 = 0
 4      0 &lt; Р1 &lt;= 1
 3      1 &lt; Р1 &lt;= 2
 2      2 &lt; Р1 &lt;= 3
 1      3 &lt; Р1 &lt;= 4
 0      4 &lt; Р1</t>
  </si>
  <si>
    <t xml:space="preserve"> 5      Р2&gt;= 80%
 4      70% &lt;= Р2&lt; 80%
 3      50% &lt;= Р2&lt; 70%
 2      40% &lt;= Р2&lt; 50%
 1      30% &lt;= Р2&lt; 40%
 0      Р2 30%</t>
  </si>
  <si>
    <t xml:space="preserve"> 5      Р3= 100%
 4      95% &lt;= Р3&lt; 100%
 3      90% &lt;= Р3&lt; 95%
 2      85% &lt;= Р3&lt; 90%
 1      80% &lt;= Р3 &lt; 85%
 0      Р3 &lt; 80%</t>
  </si>
  <si>
    <t xml:space="preserve"> 5      90% &lt;= Р4 &lt; 100%                
 3      70% &lt;= Р4 &lt; 90%                 
 2      50% &lt;= Р4 &lt; 70%                 
 0      Р4 &lt; 50%                        </t>
  </si>
  <si>
    <t xml:space="preserve"> 5      бюджетная роспись ГРБС утверждена с соблюдением установленных сроков
 0      бюджетная роспись ГРБС утверждена с нарушением установленных сроков</t>
  </si>
  <si>
    <t xml:space="preserve"> 5      Р8 = 0
 4      0 &lt; Р8 &lt;= 5%
 3      5% &lt; Р8 &lt;= 10%
 2      10% &lt; Р8 &lt;= 15%
 1      15% &lt; Р8 &lt;= 20%
 0       Р8 &gt; 20%</t>
  </si>
  <si>
    <t xml:space="preserve"> 5      Р9 =&gt; 10%                                   
 4      Р9 &lt;= 15%                                   
 3      Р9 &lt;= 20%                                   
 2      Р9 &lt;= 25%                                   
 1      Р9 &lt;= 30%                                   
 0      Р9 &lt; 30%                                    </t>
  </si>
  <si>
    <t xml:space="preserve"> 5      Не превосходящее значение                   
 0      Превосходящее значение                      
</t>
  </si>
  <si>
    <t xml:space="preserve"> 5      Р11 = 0
 0      Р11 &gt; 0
</t>
  </si>
  <si>
    <t xml:space="preserve"> 5      Дебиторская задолженность отсутствует на начало отчетного финансового года и на 1-е число месяца, следующего за отчетным финансовым годом
 4      Дтоп / Sо x 100% &lt; Дтнг / Sк x 100%
(снижение относительного размера дебиторской задолженности)
 3      Дебиторская задолженность на начало отчетного финансового года и (или) на 1-е число месяца, следующего за отчетным финансовым годом, имеет отрицательное значение
 2      Дтоп / Sо х 100% = Дтнг / Sк х 100%
(относительный размер дебиторской задолженности не изменяется)
 0      Дтоп / Sо x 100% &gt; Дтнг / Sк x 100%
(увеличение относительного размера дебиторской задолженности)</t>
  </si>
  <si>
    <t xml:space="preserve"> 5      Кредиторская задолженность отсутствует на начало отчетного года и на 1-е число месяца,          следующего за отчетным финансовым годом
 4      Кткм / Sо х 100% &lt; Ктнм / Sк х 100%
         (снижение относительного размера кредиторской задолженности)
 3      Кредиторская задолженность на начало отчетного финансового года и (или) на 1-е число месяца, следующего за отчетным финансовым годом, имеет отрицательное значение
 2      Кткм / Sо x 100% = Ктнм / Sк x 100%
         (относительный размер кредиторской задолженности не изменяется)
 0      Кткм / Sо x 100% &gt; Ктнм / Sк x 100%
         (увеличение относительного размера кредиторской задолженности)</t>
  </si>
  <si>
    <t xml:space="preserve"> 5      годовая бюджетная отчетность представлена ГРБС в установленные сроки
 0      годовая бюджетная отчетность представлена ГРБС с нарушением установленных сроков</t>
  </si>
  <si>
    <t xml:space="preserve"> 5      наличие отчета о проведении мониторинга результатов деятельности подведомственных учреждений и публикации рейтинга результатов деятельности подведомственных учреждений в сети Интернет
 3      наличие отчета о проведении мониторинга результатов деятельности подведомственных учреждений, не опубликованного в сети Интернет
 0      отсутствие отчета о проведении мониторинга результатов деятельности подведомственных учреждений и публикации рейтинга результатов деятельности подведомственных учреждений в сети Интернет</t>
  </si>
  <si>
    <t xml:space="preserve"> 5      Р17 = 0
 4      0% &lt; Р17 &lt;= 5%
 3      5% &lt; Р17 &lt;= 10%
 2      10% &lt; Р17 &lt;= 15%
 1      15% &lt; Р17 &lt;= 20%
 0       Р17 &gt; 20%</t>
  </si>
  <si>
    <t xml:space="preserve"> 5      Р18 = 0
 4      0% &lt; Р18 &lt;= 5%
 3      5% &lt; Р18 &lt;= 10%
 2      10% &lt; Р18 &lt;= 15%
 1      15% &lt; Р18 &lt;= 20%
 0      Р18 &gt; 20%
либо в случае непроведения контрольных мероприятий в отношении подведомственных ГРБС учреждений</t>
  </si>
  <si>
    <t xml:space="preserve"> 5      наличие правового акта ГРБС, определяющего процедуру и порядок осуществления внутреннего финансового контроля
 0      отсутствует правовой акт ГРБС, определяющий процедуру и порядок осуществления внутреннего финансового контроля</t>
  </si>
  <si>
    <t xml:space="preserve"> 0      Р20 &gt; 100%
 1      50% &lt; Р20 &lt;= 100%
 2      30% &lt; Р20 &lt;= 50%
 3      10% &lt; Р20 &lt;= 30%
 4       0% &lt; Р20 &lt;= 10%
 5       Р20 = 0%</t>
  </si>
  <si>
    <t xml:space="preserve"> 5      Р21 = 0
 4      0 &lt; Р21 &lt;= 2
 3      2 &lt; Р21 &lt;= 4
 2      4 &lt; Р21 &lt;= 6
 1      6 &lt; Р21 &lt;= 8
 0      8 &lt; Р21</t>
  </si>
  <si>
    <t xml:space="preserve"> 5      информация, по состоянию на 1 марта текущего года размещена подведомственными ГРБС учреждениями на официальном сайте в полном объеме
 0      информация, по состоянию на 1 марта текущего года не размещена подведомственными ГРБС учреждениями на официальном сайте в полном объеме</t>
  </si>
  <si>
    <t xml:space="preserve"> 5      Р23 = 0
 4      0 &lt; Р23 &lt;= 5%
 3      5% &lt; Р23 &lt;= 10%
 2      10% &lt; Р23 &lt;= 15%
 1      15% &lt; Р23 &lt;= 20%
 0      20% &lt; Р23</t>
  </si>
  <si>
    <t xml:space="preserve"> 5      Р24 = 0
 4      0 &lt; Р24 &lt;= 5
 3      5 &lt; Р24 &lt;= 10
 2      10 &lt; Р24 &lt;= 15
 1      15 &lt; Р24 &lt;= 20
 0      20 &lt; Р24 </t>
  </si>
  <si>
    <t>1. Оценка механизмов планирования расходов бюджета (максимальная суммарная оценка 10 баллов)</t>
  </si>
  <si>
    <t>2. Оценка результатов исполнения бюджета в части расходов (максимальная суммарная оценка 30 баллов)</t>
  </si>
  <si>
    <t xml:space="preserve">3. Оценка исполнения бюджета в части доходов (максимальная суммарная оценка 10 баллов)                </t>
  </si>
  <si>
    <t>4. Оценка управления обязательствами в процессе исполнения бюджета  (максимальная суммарная оценка 20 баллов)</t>
  </si>
  <si>
    <t>5. Оценка состояния учета и отчетности (максимальная суммарная оценка 5 баллов)</t>
  </si>
  <si>
    <t>6. Оценка организации финансового контроля (максимальная суммарная оценка 20 баллов)</t>
  </si>
  <si>
    <t>7. Оценка исполнения судебных актов (максимальная суммарная оценка 5 баллов)</t>
  </si>
  <si>
    <t>8. Оценка финансово-экономической деятельности подведомственных Главному распорядителю учреждений (максимальная суммарная оценка 20 баллов)</t>
  </si>
  <si>
    <t>Сумма оценок Е (Рххх) в баллах</t>
  </si>
  <si>
    <t>S год</t>
  </si>
  <si>
    <t>в установленные сроки</t>
  </si>
  <si>
    <t>бюджетная роспись ГРБС утверждена с соблюдением установленных сроков</t>
  </si>
  <si>
    <r>
      <t xml:space="preserve"> 5      лимиты бюджетных обязательств доведены в установленные сроки
 1      лимиты бюджетных обязательств доведены с нарушением установленного срока
 0      лимиты бюджетных обязательств не доведены</t>
    </r>
    <r>
      <rPr>
        <sz val="10"/>
        <color indexed="8"/>
        <rFont val="Times New Roman"/>
        <family val="1"/>
        <charset val="204"/>
      </rPr>
      <t xml:space="preserve">
</t>
    </r>
  </si>
  <si>
    <t>правовой акт ГРБС соответствует требованиям пунктов 1 - 4</t>
  </si>
  <si>
    <t xml:space="preserve"> 5      правовой акт ГРБС соответствует требованиям пунктов 1 - 4
 4      правовой акт ГРБС соответствует требованиям трех пунктов из четырех
 3      правовой акт ГРБС соответствует требованиям двух пунктов из четырех
 0      отсутствует порядок составления, утверждения и ведения бюджетных смет подведомственных ГРБС учреждений</t>
  </si>
  <si>
    <t>Р8= Оуточ / Рп x 100%,
где: 
Оуточ - объем бюджетных ассигнований, перераспределенных за отчетный период (для ГРБС, имеющих подведомственную сеть учреждений, - между подведомственными учреждениями), без учета изменений, внесенных в связи с уточнением бюджета;
Рп – плановый объем бюджетных ассигнований за отчетный период в соответствии с решением о район-ном бюджете</t>
  </si>
  <si>
    <t>Итого по разделу</t>
  </si>
  <si>
    <t xml:space="preserve">Р10 = 100 x D / Rf, где:                        
D - объем дебиторской задолженности по расчетам с дебиторами по доходам в отчетном финансовом го-ду, по состоянию на 1 января года следующего за отчетным годом;
 Rf - кассовое исполнение по доходам, закрепленным за администратором доходов  бюджета в отчетном финансовом году             
</t>
  </si>
  <si>
    <t>Наличие у ГРБС и подведомственных ему учреждений нереальной к взысканию дебиторской задолженности</t>
  </si>
  <si>
    <t>фрагмент РРО представлен Главным распорядителем до 1 апреля</t>
  </si>
  <si>
    <t>Оценивается соблюдение сроков представления Главным распорядителем фрагмента РРО, уточненного с учетом фактического исполнения расходных обязательств в отчетном финансовом году</t>
  </si>
  <si>
    <t>наличие отчета о проведении мониторинга результатов деятельности подведомственных учреждений и публикации рейтинга результатов деятельности подведомственных учреждений в сети Интернет</t>
  </si>
  <si>
    <t>Наличие нарушений бюджетного законодательства, выявленных в ходе проведения внешних контрольных мероприятий в отчетном финансовом году</t>
  </si>
  <si>
    <t>Р17 = 100% x Кфн / Квкм,
где:
Кфн - количество внешних контрольных мероприятий, проведенных в отношении ГРБС и подведомственных им учреждений, в ходе которых выявлены нарушения бюджетного законодательства в отчетном году;
Квкм - количество внешних контрольных мероприятий, проведенных в отношении ГРБС и подведомственных им учреждений в отчетном году</t>
  </si>
  <si>
    <t>наличие правового акта ГРБС, определяющего процедуру и порядок осуществления внутреннего финансового контроля</t>
  </si>
  <si>
    <t>Исполнение судебных актов по денежным обязательствам ГРБС</t>
  </si>
  <si>
    <t xml:space="preserve">Р21 = Тмз,
где:
Тмз - количество дней отклонения фактической даты утверждения муниципальных заданий подведомст-венным ГРБС на текущий финансовый год и плановый период от срока, установленного абзацем первым пункта 3 Порядка формирования и финансового обеспечения выполнения  муниципального задания в от-ношении районных муниципальных учреждений утвержденного Постановлением администрации Уярского района от 14.03.2011 N 123-п
</t>
  </si>
  <si>
    <t>Р23 = Рост / Рассиг x 100%,
где:
Рост - сумма остатков средств субсидий, предоставляемых бюджетным учреждением, подведомственным ГРБС, по состоянию на 31 декабря отчетного периода;
Рассиг - общий объем бюджетных ассигнований на предоставление субсидий, предоставляемых бюд-жетным учреждениям, подведомственным ГРБС, на отчетный период</t>
  </si>
  <si>
    <t>Р11</t>
  </si>
  <si>
    <t>1 знач</t>
  </si>
  <si>
    <t>2 знач</t>
  </si>
  <si>
    <t>Рейтинг  учреждений в отчетном периоде (место от 1 до 3)</t>
  </si>
  <si>
    <t>Наименование показателя</t>
  </si>
  <si>
    <t>значение показателя</t>
  </si>
  <si>
    <t>х</t>
  </si>
  <si>
    <t>Наименование федерального государственного учреждения</t>
  </si>
  <si>
    <t>Сумма оценок Е(Рххх) в баллах ) (сумма граф 1-9)</t>
  </si>
  <si>
    <t>А</t>
  </si>
  <si>
    <t>Оценка  Е(Рххх) значений Рххх в баллах</t>
  </si>
  <si>
    <t>Документы (формы бюджетной отчетности), используемые для расчета показателя</t>
  </si>
  <si>
    <t>оценка в баллах (Е)</t>
  </si>
  <si>
    <t>Сведения о мерах по повышению эффективности расходования бюджетных средств по форме  0503160 (таблица 2), утвержденной приказом Минфина России от 28.12.2010 № 191н</t>
  </si>
  <si>
    <t xml:space="preserve">Расчет показателей </t>
  </si>
  <si>
    <t>Ед. изм.</t>
  </si>
  <si>
    <t>%</t>
  </si>
  <si>
    <t>Показа-тель</t>
  </si>
  <si>
    <t xml:space="preserve">ежеквартального мониторинга качества финансового менеджмента подведомственных </t>
  </si>
  <si>
    <t>Отделу культуры, молодежной политики и спорта администрации Уярского района учреждений</t>
  </si>
  <si>
    <t>МБОУ ДОД "УДШИ"</t>
  </si>
  <si>
    <t>МБУК "МБ" Уярского района</t>
  </si>
  <si>
    <t>Отдел культуры, молодежной политики и спорта администрации Уярского района</t>
  </si>
  <si>
    <t>Своевременность представления реестра расходных обязательств Главного распорядителя (далее – ГРБС, РРО)</t>
  </si>
  <si>
    <t>Сведения о результатах ежеквартального мониторинга качества финансового менеджмента подведомственных Отделу культуры, молодежной политики и спорта администрации Уярского района учреждений</t>
  </si>
  <si>
    <t>Доля исполненных бюджетных ассигнований, предусмотренных в программном виде</t>
  </si>
  <si>
    <t xml:space="preserve">1. Оценка механизмов планирования расходов бюджета </t>
  </si>
  <si>
    <t>2. Оценка результатов исполнения бюджета в части расходов</t>
  </si>
  <si>
    <t>Уровень исполнения расходов ГРБС за счет средств бюджета Уярского района (без учета межбюджетных трансфертов, имеющих це-левое назначение, из федерального и краевого бюджетов)</t>
  </si>
  <si>
    <t>Р4</t>
  </si>
  <si>
    <t>Р5</t>
  </si>
  <si>
    <t>Оценивается соблюдение установленных сроков для утверждения бюджетной росписи ГРБС:</t>
  </si>
  <si>
    <r>
      <t xml:space="preserve">3. Оценка исполнения бюджета в части доходов        </t>
    </r>
    <r>
      <rPr>
        <sz val="12"/>
        <rFont val="Times New Roman"/>
        <family val="1"/>
        <charset val="204"/>
      </rPr>
      <t xml:space="preserve">                   </t>
    </r>
  </si>
  <si>
    <t xml:space="preserve">Р10 = 100 x D / Rf, где:                        
D - объем дебиторской задолженно-сти по расчетам с дебиторами по доходам в отчетном финансовом го-ду, по состоянию на 1 января года следующего за отчетным годом;
 Rf - кассовое исполнение по дохо-дам, закрепленным за администра-тором доходов  бюджета в отчетном финансовом году             
</t>
  </si>
  <si>
    <t xml:space="preserve">4. Оценка управления обязательствами в процессе исполнения бюджета  </t>
  </si>
  <si>
    <t>Изменение дебиторской за-долженности ГРБС и под-ведомственных ему учреж-дений в отчетном периоде по сравнению с началом финансового года</t>
  </si>
  <si>
    <t>Оценивается соблюдение сроков представления Главным распоряди-телем фрагмента РРО, уточненного с учетом фактического исполнения расходных обязательств в отчетном финансовом году</t>
  </si>
  <si>
    <t xml:space="preserve">Изменение кредиторской задолженности ГРБС и подведомственных ему уч-реждений в течение отчет-ного периода
&lt;*****&gt;
</t>
  </si>
  <si>
    <t xml:space="preserve">Р14 = Кткм / Sо x 100% &lt; Ктнм / Sк x 100%,
где:
Ктнм - объем кредиторской задол-женности ГРБС и подведомствен-ных ему учреждений на начало от-четного финансового года;
Кткм - объем кредиторской задол-женности ГРБС и подведомствен-ных ему учреждений на конец от-четного финансового года;
Sк - сумма бюджетных ассигнова-ний, предусмотренных ГРБС в году, предшествующем отчетному финан-совому году;
Sо - сумма бюджетных ассигнова-ний, предусмотренных ГРБС в от-четном финансовом году
</t>
  </si>
  <si>
    <t>5. Оценка состояния учета и отчетности</t>
  </si>
  <si>
    <t>Оценивается соблюдение сроков ГРБС при представлении годовой бюджетной отчетности:</t>
  </si>
  <si>
    <t>6. Оценка организации финансового контроля</t>
  </si>
  <si>
    <t>Оценивается проведение ГРБС мо-ниторинга результатов деятельности подведомственных учреждений и составление рейтинга результатов деятельности подведомственных учреждений:</t>
  </si>
  <si>
    <t>7. Оценка исполнения судебных актов</t>
  </si>
  <si>
    <t>8. Оценка финансово-экономической деятельности подведомственных Главному распорядителю учреждений</t>
  </si>
  <si>
    <t xml:space="preserve">Р21 = Тмз,
где:
Тмз - количество дней отклонения фактической даты утверждения му-ниципальных заданий подведомст-венным ГРБС на текущий финансо-вый год и плановый период от сро-ка, установленного абзацем первым пункта 3 Порядка формирования и финансового обеспечения выполне-ния  муниципального задания в от-ношении районных муниципальных учреждений утвержденного Поста-новлением администрации Уярского района от 14.03.2011 N 123-п
</t>
  </si>
  <si>
    <t>оценивается наличие информации, размещенной в полном объеме под-ведомственными ГРБС учрежде-ниями на официальном сайте, по со-стоянию на 1 марта текущего года</t>
  </si>
  <si>
    <t>Отношение остатков средств субсидий, предос-тавляемых бюджетным уч-реждениям, подведомст-венным ГРБС, к общему объему бюджетных ассиг-нований на предоставление субсидий</t>
  </si>
  <si>
    <t xml:space="preserve">Р24 = Тфхд,
где:
Тфхд – количество дней отклонения фактической даты утверждения пла-нов финансово-хозяйственной дея-тельности подведомственных Глав-ному распорядителю учреждений на текущий финансовый год и плано-вый период от 15 февраля 
</t>
  </si>
  <si>
    <t xml:space="preserve">&lt;*&gt; В случае если данные, необходимые для определения значения оценки показате-ля качества финансового менеджмента Главных распорядителей, отсутствуют, то оценка по соответствующему показателю принимается равной 0. В случае если показатель не применим к Главному распорядителю, то данный показатель не применяется при прове-дении оценки качества финансового менеджмента Главных распорядителей.
&lt;**&gt; Данный показатель применяется при определении оценки качества финансово-го менеджмента Главных распорядителей начиная с 2013 года.
&lt;***&gt; Данный показатель применяется при определении оценки качества финансо-вого менеджмента Главных распорядителей за 2013 год.
&lt;****&gt; Данный показатель применяется при определении оценки качества финансо-вого менеджмента Главных распорядителей начиная с 2014 года.
&lt;*****&gt; Данный показатель не участвует при оценке качества финансового менедж-мента Главных распорядителей за 2014 год.
&lt;******&gt; В случае, если значение показателя является отрицательным, показатель не включается в расчет сводного показателя качества финансового менеджмента.
</t>
  </si>
  <si>
    <t>день</t>
  </si>
  <si>
    <t>Р1 = Кр / (р + 1),
где:
Кр - количество дней отклонения фактической даты представления, согласованного с финансовым управлением РРО от срока, составляющего 10 рабочих дней со дня принятия решения о районном бюд-жете за отчетный финансовый год и плановый период (далее - решение о бюджете за отчетный год) и (или) решения о внесении изменений в решение о бюджете за отчетный год;
р - количество внесений изменений в решение о бюджете за отчетный год</t>
  </si>
  <si>
    <t>Р1</t>
  </si>
  <si>
    <t>Кр</t>
  </si>
  <si>
    <t>р</t>
  </si>
  <si>
    <t>Sп</t>
  </si>
  <si>
    <t>S</t>
  </si>
  <si>
    <t>Р2 = Sп / S x 100%,
где:
Sп - сумма исполненных бюджетных ассигнований ГРБС в отчетном финансовом году, предусмотренных в муниципальных программах Уярского района, ведомственных целевых программах &lt;**&gt; (без учета субвенций из федерального и краевого бюджетов);
S - общая сумма исполненных бюджетных ассигнований ГРБС в отченом финансовом году (без учета субвенций из федерального и краевого бюджетов)</t>
  </si>
  <si>
    <t>Р3 = Ркис / Ркпр x 100%,
где:
Ркис - кассовые расходы ГРБС за счет средств бюджета Уярского района (без учета межбюджетных трансфертов, имеющих целевое назначение, из федерального и краево-го бюджетов) в отчетном периоде;
Ркпр - плановые расходы ГРБС за счет средств бюджета Уярского района (без учета межбюджетных трансфертов, имеющих целевое назначение, из федерального и краево-го бюджетов) за отчетный период</t>
  </si>
  <si>
    <t>Ркис</t>
  </si>
  <si>
    <t>Ркпр</t>
  </si>
  <si>
    <t xml:space="preserve">Доля        
руководителей подведомственных Главному 
распорядителю    учреждений, с    которыми заключены эффективные      контракты 
&lt;**&gt;
</t>
  </si>
  <si>
    <t>Ркон</t>
  </si>
  <si>
    <t>Рвс</t>
  </si>
  <si>
    <t>Р4 = Ркон / Рвс x 100%,         
где:                            
Ркон - количество руководителей подведомственных Главному распорядителю учреждений, с которыми заключены эффективные контракты;         
Рвс - общее количество руководителей подведомственных Главному распорядителю учреждений</t>
  </si>
  <si>
    <t>Р2</t>
  </si>
  <si>
    <t>Р3</t>
  </si>
  <si>
    <t>Оценивается соблюдение установленных сроков для доведения лимитов бюджетных обязательств ГРБС до подведомственных учреждений:</t>
  </si>
  <si>
    <t>Р6</t>
  </si>
  <si>
    <t>Своевременное доведение ГРБС лимитов бюджетных обязательств до подведом-ственных учреждений, предусмотренных решением о бюджете за отчетный год в первоначальной редакции</t>
  </si>
  <si>
    <t>Своевременное утверждение бюджетной росписи ГРБС в соответствии с решением о бюджете за отчетный год в первоначальной редакции</t>
  </si>
  <si>
    <t>Р7</t>
  </si>
  <si>
    <t>Наличие правового акта ГРБС, содержащего:
1) процедуры составления, утверждения и ведения бюджетных смет подведомственных учреждений;
2) процедуры составления и представления расчетов (обоснований) к бюджетным сметам подведомствен-ных учреждений;
3) порядок ведения бюджетных смет;
4) процедуры составления и пред-ставления проектов бюджетных смет</t>
  </si>
  <si>
    <t>Качество порядка составления, утверждения и ведения бюджетных смет подведомственных ГРБС учреждений</t>
  </si>
  <si>
    <t>Р8</t>
  </si>
  <si>
    <t>Оценка качества планирования бюджетных ассигнований</t>
  </si>
  <si>
    <t>МБУ "МЦ "Искра"</t>
  </si>
  <si>
    <t>МБУК "МКС" Уярского района</t>
  </si>
  <si>
    <t>МБОУ СШ "Юность" Уярского района</t>
  </si>
  <si>
    <t>Итого по отрасли культура</t>
  </si>
  <si>
    <t xml:space="preserve"> информация, по состоянию на 31 декабря текущего года размещена подведомственными ГРБС учреждениями на официальном сайте в полном объеме</t>
  </si>
  <si>
    <t xml:space="preserve">Начальник отдела учета и отчетности </t>
  </si>
  <si>
    <t>Редькина Е.Н.</t>
  </si>
  <si>
    <t>начало года</t>
  </si>
  <si>
    <t>отчетный период</t>
  </si>
  <si>
    <t>топ</t>
  </si>
  <si>
    <t>МБУ СШ "Юность" Уярского района</t>
  </si>
  <si>
    <t>МБУ "УДШИ" Уярского раойна</t>
  </si>
  <si>
    <t>за 4 квартал 2024 года</t>
  </si>
</sst>
</file>

<file path=xl/styles.xml><?xml version="1.0" encoding="utf-8"?>
<styleSheet xmlns="http://schemas.openxmlformats.org/spreadsheetml/2006/main">
  <numFmts count="1">
    <numFmt numFmtId="164" formatCode="#,##0_р_."/>
  </numFmts>
  <fonts count="18">
    <font>
      <sz val="11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7CE"/>
      </patternFill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5" borderId="0" applyNumberFormat="0" applyBorder="0" applyAlignment="0" applyProtection="0"/>
  </cellStyleXfs>
  <cellXfs count="283">
    <xf numFmtId="0" fontId="0" fillId="0" borderId="0" xfId="0"/>
    <xf numFmtId="0" fontId="6" fillId="0" borderId="0" xfId="0" applyFont="1"/>
    <xf numFmtId="0" fontId="9" fillId="0" borderId="0" xfId="0" applyFont="1"/>
    <xf numFmtId="0" fontId="8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2" fillId="0" borderId="1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top" wrapText="1"/>
    </xf>
    <xf numFmtId="0" fontId="0" fillId="0" borderId="0" xfId="0" applyFont="1"/>
    <xf numFmtId="0" fontId="0" fillId="2" borderId="0" xfId="0" applyFill="1"/>
    <xf numFmtId="0" fontId="8" fillId="0" borderId="4" xfId="0" applyFont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5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2" borderId="0" xfId="0" applyFont="1" applyFill="1"/>
    <xf numFmtId="0" fontId="13" fillId="2" borderId="1" xfId="1" applyFont="1" applyFill="1" applyBorder="1" applyAlignment="1">
      <alignment vertical="top" wrapText="1"/>
    </xf>
    <xf numFmtId="164" fontId="13" fillId="2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top" wrapText="1"/>
    </xf>
    <xf numFmtId="0" fontId="11" fillId="0" borderId="0" xfId="0" applyFont="1"/>
    <xf numFmtId="0" fontId="2" fillId="0" borderId="1" xfId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top" wrapText="1"/>
    </xf>
    <xf numFmtId="0" fontId="13" fillId="2" borderId="5" xfId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164" fontId="2" fillId="2" borderId="10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2" borderId="0" xfId="0" applyFont="1" applyFill="1"/>
    <xf numFmtId="0" fontId="2" fillId="0" borderId="1" xfId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13" fillId="0" borderId="5" xfId="1" applyFont="1" applyFill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13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2" fontId="13" fillId="2" borderId="1" xfId="1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/>
    <xf numFmtId="1" fontId="15" fillId="0" borderId="1" xfId="0" applyNumberFormat="1" applyFont="1" applyBorder="1" applyAlignment="1">
      <alignment horizontal="center"/>
    </xf>
    <xf numFmtId="0" fontId="15" fillId="0" borderId="13" xfId="0" applyFont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3" fontId="9" fillId="0" borderId="1" xfId="0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wrapText="1"/>
    </xf>
    <xf numFmtId="3" fontId="10" fillId="3" borderId="1" xfId="0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top" wrapText="1"/>
    </xf>
    <xf numFmtId="3" fontId="15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left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top" wrapText="1"/>
    </xf>
    <xf numFmtId="0" fontId="11" fillId="2" borderId="1" xfId="0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/>
    </xf>
    <xf numFmtId="0" fontId="11" fillId="0" borderId="1" xfId="0" applyFont="1" applyBorder="1"/>
    <xf numFmtId="0" fontId="11" fillId="6" borderId="1" xfId="0" applyFont="1" applyFill="1" applyBorder="1" applyAlignment="1">
      <alignment horizontal="center"/>
    </xf>
    <xf numFmtId="2" fontId="11" fillId="6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4" fontId="11" fillId="6" borderId="1" xfId="0" applyNumberFormat="1" applyFont="1" applyFill="1" applyBorder="1" applyAlignment="1">
      <alignment horizontal="center"/>
    </xf>
    <xf numFmtId="4" fontId="11" fillId="6" borderId="1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64" fontId="13" fillId="0" borderId="1" xfId="1" applyNumberFormat="1" applyFont="1" applyFill="1" applyBorder="1" applyAlignment="1">
      <alignment horizontal="center" vertical="center" wrapText="1"/>
    </xf>
    <xf numFmtId="164" fontId="2" fillId="0" borderId="10" xfId="1" applyNumberFormat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4" fillId="0" borderId="0" xfId="0" applyFont="1" applyFill="1"/>
    <xf numFmtId="1" fontId="6" fillId="0" borderId="0" xfId="0" applyNumberFormat="1" applyFont="1" applyBorder="1" applyAlignment="1">
      <alignment wrapText="1"/>
    </xf>
    <xf numFmtId="0" fontId="13" fillId="0" borderId="1" xfId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left" vertical="top" wrapText="1"/>
    </xf>
    <xf numFmtId="0" fontId="13" fillId="0" borderId="5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left" vertical="top" wrapText="1"/>
    </xf>
    <xf numFmtId="0" fontId="0" fillId="0" borderId="14" xfId="0" applyBorder="1" applyAlignment="1"/>
    <xf numFmtId="0" fontId="16" fillId="0" borderId="17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/>
    </xf>
    <xf numFmtId="164" fontId="13" fillId="2" borderId="0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center"/>
    </xf>
    <xf numFmtId="4" fontId="13" fillId="2" borderId="0" xfId="1" applyNumberFormat="1" applyFont="1" applyFill="1" applyBorder="1" applyAlignment="1">
      <alignment horizontal="center" vertical="center"/>
    </xf>
    <xf numFmtId="3" fontId="2" fillId="2" borderId="0" xfId="1" applyNumberFormat="1" applyFont="1" applyFill="1" applyBorder="1" applyAlignment="1">
      <alignment horizontal="center" vertical="center"/>
    </xf>
    <xf numFmtId="4" fontId="2" fillId="2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/>
    </xf>
    <xf numFmtId="4" fontId="13" fillId="2" borderId="0" xfId="1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4" fontId="13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/>
    <xf numFmtId="3" fontId="13" fillId="2" borderId="0" xfId="1" applyNumberFormat="1" applyFont="1" applyFill="1" applyBorder="1" applyAlignment="1">
      <alignment horizontal="center" vertical="center" wrapText="1"/>
    </xf>
    <xf numFmtId="3" fontId="2" fillId="2" borderId="0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4" fontId="2" fillId="0" borderId="0" xfId="0" applyNumberFormat="1" applyFont="1"/>
    <xf numFmtId="4" fontId="16" fillId="0" borderId="14" xfId="0" applyNumberFormat="1" applyFont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13" fillId="0" borderId="1" xfId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6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14" xfId="1" applyFont="1" applyFill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 vertical="top" wrapText="1"/>
    </xf>
    <xf numFmtId="0" fontId="13" fillId="2" borderId="5" xfId="1" applyFont="1" applyFill="1" applyBorder="1" applyAlignment="1">
      <alignment horizontal="left" vertical="top" wrapText="1"/>
    </xf>
    <xf numFmtId="0" fontId="13" fillId="2" borderId="9" xfId="1" applyFont="1" applyFill="1" applyBorder="1" applyAlignment="1">
      <alignment horizontal="left" vertical="top" wrapText="1"/>
    </xf>
    <xf numFmtId="0" fontId="13" fillId="2" borderId="6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9" xfId="1" applyFont="1" applyFill="1" applyBorder="1" applyAlignment="1">
      <alignment horizontal="left" vertical="center" wrapText="1"/>
    </xf>
    <xf numFmtId="0" fontId="2" fillId="2" borderId="6" xfId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3" fillId="0" borderId="17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top" wrapText="1"/>
    </xf>
    <xf numFmtId="0" fontId="2" fillId="0" borderId="14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left" vertical="center" wrapText="1"/>
    </xf>
    <xf numFmtId="0" fontId="13" fillId="0" borderId="14" xfId="1" applyFont="1" applyFill="1" applyBorder="1" applyAlignment="1">
      <alignment horizontal="left" vertical="top" wrapText="1"/>
    </xf>
    <xf numFmtId="0" fontId="13" fillId="0" borderId="0" xfId="1" applyFont="1" applyFill="1" applyBorder="1" applyAlignment="1">
      <alignment horizontal="left" vertical="top" wrapText="1"/>
    </xf>
    <xf numFmtId="0" fontId="13" fillId="0" borderId="15" xfId="1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7" fillId="2" borderId="16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7" fillId="0" borderId="16" xfId="1" applyFont="1" applyFill="1" applyBorder="1" applyAlignment="1">
      <alignment horizontal="left" vertical="top" wrapText="1"/>
    </xf>
    <xf numFmtId="0" fontId="7" fillId="0" borderId="13" xfId="1" applyFont="1" applyFill="1" applyBorder="1" applyAlignment="1">
      <alignment horizontal="left" vertical="top" wrapText="1"/>
    </xf>
    <xf numFmtId="0" fontId="7" fillId="0" borderId="15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 wrapText="1"/>
    </xf>
    <xf numFmtId="0" fontId="2" fillId="0" borderId="9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0" fillId="0" borderId="13" xfId="0" applyBorder="1" applyAlignment="1"/>
    <xf numFmtId="0" fontId="0" fillId="0" borderId="11" xfId="0" applyBorder="1" applyAlignment="1"/>
    <xf numFmtId="0" fontId="13" fillId="0" borderId="17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0" fillId="0" borderId="14" xfId="0" applyBorder="1" applyAlignment="1"/>
    <xf numFmtId="0" fontId="16" fillId="0" borderId="12" xfId="0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13" fillId="0" borderId="12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horizontal="center" vertical="top" wrapText="1"/>
    </xf>
    <xf numFmtId="0" fontId="16" fillId="0" borderId="18" xfId="0" applyFont="1" applyBorder="1" applyAlignment="1">
      <alignment horizontal="left" wrapText="1"/>
    </xf>
    <xf numFmtId="0" fontId="16" fillId="0" borderId="15" xfId="0" applyFont="1" applyBorder="1" applyAlignment="1">
      <alignment horizontal="left" wrapText="1"/>
    </xf>
    <xf numFmtId="0" fontId="0" fillId="0" borderId="15" xfId="0" applyBorder="1" applyAlignment="1"/>
    <xf numFmtId="2" fontId="16" fillId="0" borderId="17" xfId="0" applyNumberFormat="1" applyFont="1" applyBorder="1" applyAlignment="1">
      <alignment horizontal="left" vertical="center" wrapText="1"/>
    </xf>
    <xf numFmtId="2" fontId="16" fillId="0" borderId="14" xfId="0" applyNumberFormat="1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0" fillId="0" borderId="1" xfId="0" applyBorder="1" applyAlignment="1"/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4" fontId="16" fillId="0" borderId="17" xfId="0" applyNumberFormat="1" applyFont="1" applyBorder="1" applyAlignment="1">
      <alignment horizontal="left" wrapText="1"/>
    </xf>
    <xf numFmtId="0" fontId="13" fillId="0" borderId="16" xfId="0" applyFont="1" applyFill="1" applyBorder="1" applyAlignment="1">
      <alignment horizontal="right" vertical="top" wrapText="1"/>
    </xf>
    <xf numFmtId="0" fontId="13" fillId="0" borderId="13" xfId="0" applyFont="1" applyFill="1" applyBorder="1" applyAlignment="1">
      <alignment horizontal="right" vertical="top" wrapText="1"/>
    </xf>
    <xf numFmtId="0" fontId="13" fillId="0" borderId="1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top" wrapText="1"/>
    </xf>
    <xf numFmtId="2" fontId="16" fillId="0" borderId="12" xfId="0" applyNumberFormat="1" applyFont="1" applyBorder="1" applyAlignment="1">
      <alignment horizontal="left" vertical="center" wrapText="1"/>
    </xf>
    <xf numFmtId="2" fontId="16" fillId="0" borderId="0" xfId="0" applyNumberFormat="1" applyFont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13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center" wrapText="1"/>
    </xf>
    <xf numFmtId="0" fontId="13" fillId="2" borderId="16" xfId="0" applyFont="1" applyFill="1" applyBorder="1" applyAlignment="1">
      <alignment horizontal="right" vertical="top" wrapText="1"/>
    </xf>
    <xf numFmtId="0" fontId="13" fillId="2" borderId="13" xfId="0" applyFont="1" applyFill="1" applyBorder="1" applyAlignment="1">
      <alignment horizontal="right" vertical="top" wrapText="1"/>
    </xf>
    <xf numFmtId="0" fontId="13" fillId="2" borderId="1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6" xfId="1" applyFont="1" applyFill="1" applyBorder="1" applyAlignment="1">
      <alignment horizontal="right" vertical="top" wrapText="1"/>
    </xf>
    <xf numFmtId="0" fontId="13" fillId="0" borderId="13" xfId="1" applyFont="1" applyFill="1" applyBorder="1" applyAlignment="1">
      <alignment horizontal="right" vertical="top" wrapText="1"/>
    </xf>
    <xf numFmtId="0" fontId="13" fillId="0" borderId="11" xfId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8" fillId="0" borderId="0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4"/>
  <sheetViews>
    <sheetView view="pageBreakPreview" topLeftCell="A4" zoomScaleNormal="80" zoomScaleSheetLayoutView="100" workbookViewId="0">
      <pane xSplit="3" ySplit="5" topLeftCell="D36" activePane="bottomRight" state="frozen"/>
      <selection activeCell="A4" sqref="A4"/>
      <selection pane="topRight" activeCell="D4" sqref="D4"/>
      <selection pane="bottomLeft" activeCell="A9" sqref="A9"/>
      <selection pane="bottomRight" activeCell="J37" sqref="J37"/>
    </sheetView>
  </sheetViews>
  <sheetFormatPr defaultRowHeight="15"/>
  <cols>
    <col min="1" max="1" width="6.42578125" style="45" customWidth="1"/>
    <col min="2" max="2" width="36.7109375" customWidth="1"/>
    <col min="3" max="3" width="83.28515625" style="1" customWidth="1"/>
    <col min="4" max="4" width="8.28515625" style="1" customWidth="1"/>
    <col min="5" max="8" width="17.85546875" style="11" customWidth="1"/>
    <col min="9" max="9" width="17.85546875" style="110" customWidth="1"/>
    <col min="10" max="10" width="15.5703125" customWidth="1"/>
    <col min="11" max="11" width="15" customWidth="1"/>
    <col min="12" max="12" width="15.42578125" customWidth="1"/>
  </cols>
  <sheetData>
    <row r="1" spans="1:11" ht="24.75" customHeight="1">
      <c r="B1" s="206" t="s">
        <v>56</v>
      </c>
      <c r="C1" s="206"/>
      <c r="D1" s="206"/>
      <c r="E1" s="206"/>
      <c r="F1" s="206"/>
      <c r="G1" s="206"/>
      <c r="H1" s="206"/>
      <c r="I1" s="108"/>
    </row>
    <row r="2" spans="1:11" ht="14.25" customHeight="1">
      <c r="B2" s="207" t="s">
        <v>125</v>
      </c>
      <c r="C2" s="207"/>
      <c r="D2" s="207"/>
      <c r="E2" s="207"/>
      <c r="F2" s="207"/>
      <c r="G2" s="207"/>
      <c r="H2" s="207"/>
      <c r="I2" s="109"/>
    </row>
    <row r="3" spans="1:11" ht="16.5" customHeight="1">
      <c r="B3" s="207" t="s">
        <v>126</v>
      </c>
      <c r="C3" s="207"/>
      <c r="D3" s="207"/>
      <c r="E3" s="207"/>
      <c r="F3" s="207"/>
      <c r="G3" s="207"/>
      <c r="H3" s="207"/>
      <c r="I3" s="109"/>
    </row>
    <row r="4" spans="1:11" ht="15.75">
      <c r="B4" s="207" t="s">
        <v>195</v>
      </c>
      <c r="C4" s="207"/>
      <c r="D4" s="207"/>
      <c r="E4" s="207"/>
      <c r="F4" s="207"/>
      <c r="G4" s="207"/>
      <c r="H4" s="207"/>
      <c r="I4" s="109"/>
    </row>
    <row r="5" spans="1:11" ht="9.75" customHeight="1" thickBot="1"/>
    <row r="6" spans="1:11" s="17" customFormat="1" ht="138.75" customHeight="1">
      <c r="A6" s="26" t="s">
        <v>124</v>
      </c>
      <c r="B6" s="27" t="s">
        <v>111</v>
      </c>
      <c r="C6" s="27" t="s">
        <v>118</v>
      </c>
      <c r="D6" s="27" t="s">
        <v>122</v>
      </c>
      <c r="E6" s="28" t="s">
        <v>129</v>
      </c>
      <c r="F6" s="28" t="s">
        <v>194</v>
      </c>
      <c r="G6" s="28" t="s">
        <v>193</v>
      </c>
      <c r="H6" s="28" t="s">
        <v>128</v>
      </c>
      <c r="I6" s="27" t="s">
        <v>184</v>
      </c>
      <c r="J6" s="61" t="s">
        <v>183</v>
      </c>
      <c r="K6" s="139" t="s">
        <v>186</v>
      </c>
    </row>
    <row r="7" spans="1:11" s="18" customFormat="1" ht="14.25" customHeight="1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  <c r="H7" s="29">
        <v>8</v>
      </c>
      <c r="I7" s="111">
        <v>8</v>
      </c>
      <c r="J7" s="92">
        <v>9</v>
      </c>
      <c r="K7" s="140"/>
    </row>
    <row r="8" spans="1:11" s="18" customFormat="1" ht="21.75" customHeight="1">
      <c r="A8" s="202" t="s">
        <v>133</v>
      </c>
      <c r="B8" s="203"/>
      <c r="C8" s="203"/>
      <c r="D8" s="203"/>
      <c r="E8" s="203"/>
      <c r="F8" s="203"/>
      <c r="G8" s="203"/>
      <c r="H8" s="203"/>
      <c r="I8" s="112"/>
    </row>
    <row r="9" spans="1:11" s="18" customFormat="1" ht="76.5" customHeight="1">
      <c r="A9" s="176" t="s">
        <v>159</v>
      </c>
      <c r="B9" s="179" t="s">
        <v>130</v>
      </c>
      <c r="C9" s="182" t="s">
        <v>158</v>
      </c>
      <c r="D9" s="34" t="s">
        <v>157</v>
      </c>
      <c r="E9" s="20">
        <f t="shared" ref="E9:J9" si="0">E10/(E11+1)</f>
        <v>0</v>
      </c>
      <c r="F9" s="20">
        <f t="shared" si="0"/>
        <v>0</v>
      </c>
      <c r="G9" s="20">
        <f t="shared" si="0"/>
        <v>0</v>
      </c>
      <c r="H9" s="20">
        <f t="shared" si="0"/>
        <v>0</v>
      </c>
      <c r="I9" s="113">
        <f t="shared" si="0"/>
        <v>0</v>
      </c>
      <c r="J9" s="20">
        <f t="shared" si="0"/>
        <v>0</v>
      </c>
      <c r="K9" s="141"/>
    </row>
    <row r="10" spans="1:11" s="18" customFormat="1" ht="12.75">
      <c r="A10" s="177"/>
      <c r="B10" s="180"/>
      <c r="C10" s="183"/>
      <c r="D10" s="16" t="s">
        <v>160</v>
      </c>
      <c r="E10" s="35">
        <v>0</v>
      </c>
      <c r="F10" s="35">
        <v>0</v>
      </c>
      <c r="G10" s="36">
        <v>0</v>
      </c>
      <c r="H10" s="36">
        <v>0</v>
      </c>
      <c r="I10" s="114">
        <v>0</v>
      </c>
      <c r="J10" s="92">
        <v>0</v>
      </c>
      <c r="K10" s="140"/>
    </row>
    <row r="11" spans="1:11" s="18" customFormat="1" ht="22.5" customHeight="1">
      <c r="A11" s="178"/>
      <c r="B11" s="181"/>
      <c r="C11" s="184"/>
      <c r="D11" s="16" t="s">
        <v>161</v>
      </c>
      <c r="E11" s="35">
        <v>0</v>
      </c>
      <c r="F11" s="35">
        <v>0</v>
      </c>
      <c r="G11" s="36">
        <v>0</v>
      </c>
      <c r="H11" s="36">
        <v>0</v>
      </c>
      <c r="I11" s="114">
        <v>0</v>
      </c>
      <c r="J11" s="157">
        <v>0</v>
      </c>
      <c r="K11" s="140"/>
    </row>
    <row r="12" spans="1:11" s="18" customFormat="1" ht="80.25" customHeight="1">
      <c r="A12" s="176" t="s">
        <v>172</v>
      </c>
      <c r="B12" s="179" t="s">
        <v>132</v>
      </c>
      <c r="C12" s="182" t="s">
        <v>164</v>
      </c>
      <c r="D12" s="55" t="s">
        <v>123</v>
      </c>
      <c r="E12" s="59">
        <f t="shared" ref="E12:J12" si="1">(E14/E15)*100</f>
        <v>98.430647650339182</v>
      </c>
      <c r="F12" s="59">
        <f t="shared" si="1"/>
        <v>99.946436150713254</v>
      </c>
      <c r="G12" s="59">
        <f t="shared" si="1"/>
        <v>99.474821165541471</v>
      </c>
      <c r="H12" s="59">
        <f t="shared" si="1"/>
        <v>100</v>
      </c>
      <c r="I12" s="115">
        <f t="shared" si="1"/>
        <v>99.485365868042862</v>
      </c>
      <c r="J12" s="59">
        <f t="shared" si="1"/>
        <v>100</v>
      </c>
      <c r="K12" s="142"/>
    </row>
    <row r="13" spans="1:11" s="18" customFormat="1" ht="12.75">
      <c r="A13" s="177"/>
      <c r="B13" s="180"/>
      <c r="C13" s="183"/>
      <c r="D13" s="30" t="s">
        <v>88</v>
      </c>
      <c r="E13" s="50">
        <f>E14</f>
        <v>10851408.99</v>
      </c>
      <c r="F13" s="50">
        <f t="shared" ref="E13:J13" si="2">F14</f>
        <v>9329654</v>
      </c>
      <c r="G13" s="50">
        <f t="shared" si="2"/>
        <v>20152702.5</v>
      </c>
      <c r="H13" s="50">
        <f t="shared" si="2"/>
        <v>27833450</v>
      </c>
      <c r="I13" s="116">
        <f t="shared" si="2"/>
        <v>39294341.359999999</v>
      </c>
      <c r="J13" s="93">
        <f t="shared" si="2"/>
        <v>3565724</v>
      </c>
      <c r="K13" s="143">
        <f>E13+F13+G13+H13+I13+J13</f>
        <v>111027280.85000001</v>
      </c>
    </row>
    <row r="14" spans="1:11" s="18" customFormat="1" ht="12.75">
      <c r="A14" s="177"/>
      <c r="B14" s="180"/>
      <c r="C14" s="183"/>
      <c r="D14" s="30" t="s">
        <v>162</v>
      </c>
      <c r="E14" s="50">
        <v>10851408.99</v>
      </c>
      <c r="F14" s="50">
        <v>9329654</v>
      </c>
      <c r="G14" s="50">
        <v>20152702.5</v>
      </c>
      <c r="H14" s="50">
        <v>27833450</v>
      </c>
      <c r="I14" s="50">
        <v>39294341.359999999</v>
      </c>
      <c r="J14" s="93">
        <v>3565724</v>
      </c>
      <c r="K14" s="143">
        <f t="shared" ref="K14:K15" si="3">E14+F14+G14+H14+I14+J14</f>
        <v>111027280.85000001</v>
      </c>
    </row>
    <row r="15" spans="1:11" s="18" customFormat="1" ht="12.75">
      <c r="A15" s="177"/>
      <c r="B15" s="181"/>
      <c r="C15" s="184"/>
      <c r="D15" s="53" t="s">
        <v>163</v>
      </c>
      <c r="E15" s="50">
        <v>11024421</v>
      </c>
      <c r="F15" s="50">
        <v>9334654</v>
      </c>
      <c r="G15" s="50">
        <v>20259099</v>
      </c>
      <c r="H15" s="50">
        <v>27833450</v>
      </c>
      <c r="I15" s="50">
        <v>39497609.539999999</v>
      </c>
      <c r="J15" s="50">
        <v>3565724</v>
      </c>
      <c r="K15" s="143">
        <f t="shared" si="3"/>
        <v>111514957.53999999</v>
      </c>
    </row>
    <row r="16" spans="1:11" s="18" customFormat="1" ht="19.5" customHeight="1">
      <c r="A16" s="204" t="s">
        <v>134</v>
      </c>
      <c r="B16" s="205"/>
      <c r="C16" s="205"/>
      <c r="D16" s="205"/>
      <c r="E16" s="205"/>
      <c r="F16" s="205"/>
      <c r="G16" s="205"/>
      <c r="H16" s="205"/>
      <c r="I16" s="107"/>
    </row>
    <row r="17" spans="1:11" s="22" customFormat="1" ht="54" customHeight="1">
      <c r="A17" s="185" t="s">
        <v>173</v>
      </c>
      <c r="B17" s="164" t="s">
        <v>135</v>
      </c>
      <c r="C17" s="188" t="s">
        <v>165</v>
      </c>
      <c r="D17" s="6" t="s">
        <v>123</v>
      </c>
      <c r="E17" s="39">
        <f t="shared" ref="E17:J17" si="4">(E18/E19)*100</f>
        <v>98.430647650339182</v>
      </c>
      <c r="F17" s="39">
        <f t="shared" si="4"/>
        <v>99.946436150713254</v>
      </c>
      <c r="G17" s="39">
        <f t="shared" si="4"/>
        <v>99.474821165541471</v>
      </c>
      <c r="H17" s="39">
        <f t="shared" si="4"/>
        <v>100</v>
      </c>
      <c r="I17" s="89">
        <f t="shared" si="4"/>
        <v>99.485365868042862</v>
      </c>
      <c r="J17" s="39">
        <f t="shared" si="4"/>
        <v>100</v>
      </c>
      <c r="K17" s="144"/>
    </row>
    <row r="18" spans="1:11" s="22" customFormat="1" ht="12.75">
      <c r="A18" s="186"/>
      <c r="B18" s="165"/>
      <c r="C18" s="189"/>
      <c r="D18" s="6" t="s">
        <v>166</v>
      </c>
      <c r="E18" s="40">
        <f t="shared" ref="E18:J19" si="5">E14</f>
        <v>10851408.99</v>
      </c>
      <c r="F18" s="40">
        <f t="shared" si="5"/>
        <v>9329654</v>
      </c>
      <c r="G18" s="40">
        <f t="shared" si="5"/>
        <v>20152702.5</v>
      </c>
      <c r="H18" s="40">
        <f t="shared" si="5"/>
        <v>27833450</v>
      </c>
      <c r="I18" s="90">
        <f t="shared" si="5"/>
        <v>39294341.359999999</v>
      </c>
      <c r="J18" s="40">
        <f t="shared" si="5"/>
        <v>3565724</v>
      </c>
      <c r="K18" s="143">
        <f t="shared" ref="K18:K19" si="6">E18+F18+G18+H18+I18+J18</f>
        <v>111027280.85000001</v>
      </c>
    </row>
    <row r="19" spans="1:11" s="22" customFormat="1" ht="12.75">
      <c r="A19" s="187"/>
      <c r="B19" s="166"/>
      <c r="C19" s="190"/>
      <c r="D19" s="6" t="s">
        <v>167</v>
      </c>
      <c r="E19" s="40">
        <f t="shared" si="5"/>
        <v>11024421</v>
      </c>
      <c r="F19" s="40">
        <f t="shared" si="5"/>
        <v>9334654</v>
      </c>
      <c r="G19" s="40">
        <f t="shared" si="5"/>
        <v>20259099</v>
      </c>
      <c r="H19" s="40">
        <f t="shared" si="5"/>
        <v>27833450</v>
      </c>
      <c r="I19" s="90">
        <f t="shared" si="5"/>
        <v>39497609.539999999</v>
      </c>
      <c r="J19" s="40">
        <f t="shared" si="5"/>
        <v>3565724</v>
      </c>
      <c r="K19" s="143">
        <f t="shared" si="6"/>
        <v>111514957.53999999</v>
      </c>
    </row>
    <row r="20" spans="1:11" s="15" customFormat="1" ht="59.25" customHeight="1">
      <c r="A20" s="185" t="s">
        <v>136</v>
      </c>
      <c r="B20" s="164" t="s">
        <v>168</v>
      </c>
      <c r="C20" s="167" t="s">
        <v>171</v>
      </c>
      <c r="D20" s="37" t="s">
        <v>123</v>
      </c>
      <c r="E20" s="39" t="s">
        <v>113</v>
      </c>
      <c r="F20" s="39">
        <f>(F21/F22)*100</f>
        <v>100</v>
      </c>
      <c r="G20" s="39">
        <f>(G21/G22)*100</f>
        <v>100</v>
      </c>
      <c r="H20" s="39">
        <f>(H21/H22)*100</f>
        <v>100</v>
      </c>
      <c r="I20" s="89">
        <f>(I21/I22)*100</f>
        <v>100</v>
      </c>
      <c r="J20" s="39">
        <f>(J21/J22)*100</f>
        <v>100</v>
      </c>
      <c r="K20" s="144"/>
    </row>
    <row r="21" spans="1:11" s="15" customFormat="1" ht="12.75">
      <c r="A21" s="186"/>
      <c r="B21" s="165"/>
      <c r="C21" s="168"/>
      <c r="D21" s="6" t="s">
        <v>169</v>
      </c>
      <c r="E21" s="40" t="s">
        <v>113</v>
      </c>
      <c r="F21" s="38">
        <v>1</v>
      </c>
      <c r="G21" s="38">
        <v>1</v>
      </c>
      <c r="H21" s="38">
        <v>1</v>
      </c>
      <c r="I21" s="117">
        <v>1</v>
      </c>
      <c r="J21" s="38">
        <v>1</v>
      </c>
      <c r="K21" s="145"/>
    </row>
    <row r="22" spans="1:11" s="15" customFormat="1" ht="23.25" customHeight="1">
      <c r="A22" s="186"/>
      <c r="B22" s="166"/>
      <c r="C22" s="169"/>
      <c r="D22" s="6" t="s">
        <v>170</v>
      </c>
      <c r="E22" s="40" t="s">
        <v>113</v>
      </c>
      <c r="F22" s="38">
        <v>1</v>
      </c>
      <c r="G22" s="38">
        <v>1</v>
      </c>
      <c r="H22" s="38">
        <v>1</v>
      </c>
      <c r="I22" s="117">
        <v>1</v>
      </c>
      <c r="J22" s="38">
        <v>1</v>
      </c>
      <c r="K22" s="145"/>
    </row>
    <row r="23" spans="1:11" s="15" customFormat="1" ht="63.75">
      <c r="A23" s="132" t="s">
        <v>137</v>
      </c>
      <c r="B23" s="19" t="s">
        <v>176</v>
      </c>
      <c r="C23" s="31" t="s">
        <v>174</v>
      </c>
      <c r="D23" s="6"/>
      <c r="E23" s="40" t="s">
        <v>113</v>
      </c>
      <c r="F23" s="24" t="s">
        <v>89</v>
      </c>
      <c r="G23" s="24" t="s">
        <v>89</v>
      </c>
      <c r="H23" s="24" t="s">
        <v>89</v>
      </c>
      <c r="I23" s="118" t="s">
        <v>89</v>
      </c>
      <c r="J23" s="24" t="s">
        <v>89</v>
      </c>
      <c r="K23" s="146"/>
    </row>
    <row r="24" spans="1:11" s="15" customFormat="1" ht="57" customHeight="1">
      <c r="A24" s="132" t="s">
        <v>175</v>
      </c>
      <c r="B24" s="21" t="s">
        <v>177</v>
      </c>
      <c r="C24" s="44" t="s">
        <v>138</v>
      </c>
      <c r="D24" s="6"/>
      <c r="E24" s="24" t="s">
        <v>90</v>
      </c>
      <c r="F24" s="40" t="s">
        <v>113</v>
      </c>
      <c r="G24" s="40" t="s">
        <v>113</v>
      </c>
      <c r="H24" s="40" t="s">
        <v>113</v>
      </c>
      <c r="I24" s="90" t="s">
        <v>113</v>
      </c>
      <c r="J24" s="40" t="s">
        <v>113</v>
      </c>
      <c r="K24" s="147"/>
    </row>
    <row r="25" spans="1:11" s="15" customFormat="1" ht="89.25">
      <c r="A25" s="133" t="s">
        <v>178</v>
      </c>
      <c r="B25" s="21" t="s">
        <v>180</v>
      </c>
      <c r="C25" s="32" t="s">
        <v>179</v>
      </c>
      <c r="D25" s="9"/>
      <c r="E25" s="24" t="s">
        <v>92</v>
      </c>
      <c r="F25" s="24" t="s">
        <v>113</v>
      </c>
      <c r="G25" s="24" t="s">
        <v>113</v>
      </c>
      <c r="H25" s="24" t="s">
        <v>113</v>
      </c>
      <c r="I25" s="118" t="s">
        <v>113</v>
      </c>
      <c r="J25" s="24" t="s">
        <v>113</v>
      </c>
      <c r="K25" s="146"/>
    </row>
    <row r="26" spans="1:11" s="15" customFormat="1" ht="76.5" customHeight="1">
      <c r="A26" s="191" t="s">
        <v>181</v>
      </c>
      <c r="B26" s="197" t="s">
        <v>182</v>
      </c>
      <c r="C26" s="194" t="s">
        <v>94</v>
      </c>
      <c r="D26" s="37" t="s">
        <v>123</v>
      </c>
      <c r="E26" s="39">
        <f>(E27/E28)*100</f>
        <v>100</v>
      </c>
      <c r="F26" s="39" t="s">
        <v>113</v>
      </c>
      <c r="G26" s="39" t="s">
        <v>113</v>
      </c>
      <c r="H26" s="39" t="s">
        <v>113</v>
      </c>
      <c r="I26" s="89" t="s">
        <v>113</v>
      </c>
      <c r="J26" s="39" t="s">
        <v>113</v>
      </c>
      <c r="K26" s="144"/>
    </row>
    <row r="27" spans="1:11" s="15" customFormat="1" ht="12.75">
      <c r="A27" s="192"/>
      <c r="B27" s="198"/>
      <c r="C27" s="195"/>
      <c r="D27" s="6" t="s">
        <v>1</v>
      </c>
      <c r="E27" s="40">
        <f>E28</f>
        <v>111027280.85000001</v>
      </c>
      <c r="F27" s="40" t="s">
        <v>113</v>
      </c>
      <c r="G27" s="40" t="s">
        <v>113</v>
      </c>
      <c r="H27" s="40" t="s">
        <v>113</v>
      </c>
      <c r="I27" s="90" t="s">
        <v>113</v>
      </c>
      <c r="J27" s="40" t="s">
        <v>113</v>
      </c>
      <c r="K27" s="147"/>
    </row>
    <row r="28" spans="1:11" s="15" customFormat="1" ht="12.75">
      <c r="A28" s="193"/>
      <c r="B28" s="199"/>
      <c r="C28" s="196"/>
      <c r="D28" s="6" t="s">
        <v>2</v>
      </c>
      <c r="E28" s="40">
        <f>E13+F13+G13+H13+I13+J13</f>
        <v>111027280.85000001</v>
      </c>
      <c r="F28" s="40"/>
      <c r="G28" s="40"/>
      <c r="H28" s="40"/>
      <c r="I28" s="90"/>
      <c r="J28" s="40"/>
      <c r="K28" s="147"/>
    </row>
    <row r="29" spans="1:11" s="15" customFormat="1" ht="15.75" customHeight="1">
      <c r="A29" s="200" t="s">
        <v>139</v>
      </c>
      <c r="B29" s="201"/>
      <c r="C29" s="201"/>
      <c r="D29" s="201"/>
      <c r="E29" s="201"/>
      <c r="F29" s="201"/>
      <c r="G29" s="201"/>
      <c r="H29" s="201"/>
      <c r="I29" s="106"/>
    </row>
    <row r="30" spans="1:11" s="15" customFormat="1" ht="49.5" customHeight="1">
      <c r="A30" s="185" t="s">
        <v>5</v>
      </c>
      <c r="B30" s="164" t="s">
        <v>3</v>
      </c>
      <c r="C30" s="211" t="s">
        <v>4</v>
      </c>
      <c r="D30" s="48" t="s">
        <v>123</v>
      </c>
      <c r="E30" s="41">
        <v>0</v>
      </c>
      <c r="F30" s="41" t="s">
        <v>113</v>
      </c>
      <c r="G30" s="41" t="s">
        <v>113</v>
      </c>
      <c r="H30" s="41" t="s">
        <v>113</v>
      </c>
      <c r="I30" s="119" t="s">
        <v>113</v>
      </c>
      <c r="J30" s="41" t="s">
        <v>113</v>
      </c>
      <c r="K30" s="148"/>
    </row>
    <row r="31" spans="1:11" s="15" customFormat="1" ht="12.75">
      <c r="A31" s="186"/>
      <c r="B31" s="165"/>
      <c r="C31" s="212"/>
      <c r="D31" s="6" t="s">
        <v>6</v>
      </c>
      <c r="E31" s="24">
        <v>0</v>
      </c>
      <c r="F31" s="24" t="s">
        <v>113</v>
      </c>
      <c r="G31" s="24" t="s">
        <v>113</v>
      </c>
      <c r="H31" s="24" t="s">
        <v>113</v>
      </c>
      <c r="I31" s="118" t="s">
        <v>113</v>
      </c>
      <c r="J31" s="24" t="s">
        <v>113</v>
      </c>
      <c r="K31" s="146"/>
    </row>
    <row r="32" spans="1:11" s="15" customFormat="1" ht="12.75">
      <c r="A32" s="187"/>
      <c r="B32" s="166"/>
      <c r="C32" s="213"/>
      <c r="D32" s="49" t="s">
        <v>7</v>
      </c>
      <c r="E32" s="50">
        <v>0</v>
      </c>
      <c r="F32" s="50" t="s">
        <v>113</v>
      </c>
      <c r="G32" s="50" t="s">
        <v>113</v>
      </c>
      <c r="H32" s="50" t="s">
        <v>113</v>
      </c>
      <c r="I32" s="116" t="s">
        <v>113</v>
      </c>
      <c r="J32" s="50" t="s">
        <v>113</v>
      </c>
      <c r="K32" s="146"/>
    </row>
    <row r="33" spans="1:12" s="15" customFormat="1" ht="44.25" customHeight="1">
      <c r="A33" s="216" t="s">
        <v>8</v>
      </c>
      <c r="B33" s="162" t="s">
        <v>9</v>
      </c>
      <c r="C33" s="215" t="s">
        <v>96</v>
      </c>
      <c r="D33" s="51" t="s">
        <v>123</v>
      </c>
      <c r="E33" s="41">
        <v>0</v>
      </c>
      <c r="F33" s="41" t="s">
        <v>113</v>
      </c>
      <c r="G33" s="41" t="s">
        <v>113</v>
      </c>
      <c r="H33" s="41" t="s">
        <v>113</v>
      </c>
      <c r="I33" s="119" t="s">
        <v>113</v>
      </c>
      <c r="J33" s="41" t="s">
        <v>113</v>
      </c>
      <c r="K33" s="148"/>
    </row>
    <row r="34" spans="1:12" s="15" customFormat="1" ht="12.75">
      <c r="A34" s="216"/>
      <c r="B34" s="162"/>
      <c r="C34" s="215"/>
      <c r="D34" s="6" t="s">
        <v>10</v>
      </c>
      <c r="E34" s="24">
        <v>0</v>
      </c>
      <c r="F34" s="24"/>
      <c r="G34" s="24"/>
      <c r="H34" s="24"/>
      <c r="I34" s="118"/>
      <c r="J34" s="24"/>
      <c r="K34" s="146"/>
    </row>
    <row r="35" spans="1:12" s="15" customFormat="1" ht="12.75">
      <c r="A35" s="216"/>
      <c r="B35" s="162"/>
      <c r="C35" s="215"/>
      <c r="D35" s="6" t="s">
        <v>6</v>
      </c>
      <c r="E35" s="24">
        <v>0</v>
      </c>
      <c r="F35" s="24"/>
      <c r="G35" s="24"/>
      <c r="H35" s="24"/>
      <c r="I35" s="118"/>
      <c r="J35" s="24"/>
      <c r="K35" s="146"/>
    </row>
    <row r="36" spans="1:12" s="15" customFormat="1" ht="18.75" customHeight="1">
      <c r="A36" s="220" t="s">
        <v>141</v>
      </c>
      <c r="B36" s="221"/>
      <c r="C36" s="221"/>
      <c r="D36" s="221"/>
      <c r="E36" s="221"/>
      <c r="F36" s="221"/>
      <c r="G36" s="221"/>
      <c r="H36" s="221"/>
      <c r="I36" s="107"/>
    </row>
    <row r="37" spans="1:12" s="15" customFormat="1" ht="63.75">
      <c r="A37" s="131" t="s">
        <v>11</v>
      </c>
      <c r="B37" s="127" t="s">
        <v>97</v>
      </c>
      <c r="C37" s="128" t="s">
        <v>13</v>
      </c>
      <c r="D37" s="37" t="s">
        <v>14</v>
      </c>
      <c r="E37" s="41">
        <v>0</v>
      </c>
      <c r="F37" s="41">
        <v>0</v>
      </c>
      <c r="G37" s="41">
        <v>0</v>
      </c>
      <c r="H37" s="41">
        <v>0</v>
      </c>
      <c r="I37" s="119">
        <v>0</v>
      </c>
      <c r="J37" s="41">
        <v>0</v>
      </c>
      <c r="K37" s="148"/>
    </row>
    <row r="38" spans="1:12" s="15" customFormat="1" ht="85.5" customHeight="1">
      <c r="A38" s="216" t="s">
        <v>15</v>
      </c>
      <c r="B38" s="217" t="s">
        <v>142</v>
      </c>
      <c r="C38" s="218" t="s">
        <v>20</v>
      </c>
      <c r="D38" s="37" t="s">
        <v>123</v>
      </c>
      <c r="E38" s="87">
        <f t="shared" ref="E38:J38" si="7">E40-E39</f>
        <v>-2.4478067795004454E-3</v>
      </c>
      <c r="F38" s="87">
        <f t="shared" si="7"/>
        <v>-1.1926868678377854E-2</v>
      </c>
      <c r="G38" s="87">
        <f t="shared" si="7"/>
        <v>-6.8945632745167851E-2</v>
      </c>
      <c r="H38" s="87">
        <f t="shared" si="7"/>
        <v>0.16056314046366083</v>
      </c>
      <c r="I38" s="87">
        <f t="shared" si="7"/>
        <v>-0.36269562579617015</v>
      </c>
      <c r="J38" s="87">
        <f t="shared" si="7"/>
        <v>1.0235018877277902E-2</v>
      </c>
      <c r="K38" s="149"/>
    </row>
    <row r="39" spans="1:12" s="15" customFormat="1" ht="12.75">
      <c r="A39" s="216"/>
      <c r="B39" s="217"/>
      <c r="C39" s="219"/>
      <c r="D39" s="37" t="s">
        <v>108</v>
      </c>
      <c r="E39" s="87">
        <f t="shared" ref="E39:J39" si="8">(E42/E44)*100</f>
        <v>1.3881363928318775E-2</v>
      </c>
      <c r="F39" s="87">
        <f t="shared" si="8"/>
        <v>4.1590293544891965E-2</v>
      </c>
      <c r="G39" s="87">
        <f t="shared" si="8"/>
        <v>0.32268902975398855</v>
      </c>
      <c r="H39" s="87">
        <f t="shared" si="8"/>
        <v>0.70260966570798811</v>
      </c>
      <c r="I39" s="87">
        <f t="shared" si="8"/>
        <v>0.83076144055678969</v>
      </c>
      <c r="J39" s="87">
        <f t="shared" si="8"/>
        <v>0.39263358577388491</v>
      </c>
      <c r="K39" s="149"/>
      <c r="L39" s="15" t="s">
        <v>17</v>
      </c>
    </row>
    <row r="40" spans="1:12" s="15" customFormat="1" ht="12.75">
      <c r="A40" s="216"/>
      <c r="B40" s="217"/>
      <c r="C40" s="219"/>
      <c r="D40" s="37" t="s">
        <v>109</v>
      </c>
      <c r="E40" s="87">
        <f t="shared" ref="E40:J40" si="9">(E41/E43)*100</f>
        <v>1.143355714881833E-2</v>
      </c>
      <c r="F40" s="87">
        <f t="shared" si="9"/>
        <v>2.9663424866514111E-2</v>
      </c>
      <c r="G40" s="87">
        <f t="shared" si="9"/>
        <v>0.2537433970088207</v>
      </c>
      <c r="H40" s="87">
        <f t="shared" si="9"/>
        <v>0.86317280617164893</v>
      </c>
      <c r="I40" s="87">
        <f t="shared" si="9"/>
        <v>0.46806581476061954</v>
      </c>
      <c r="J40" s="87">
        <f t="shared" si="9"/>
        <v>0.40286860465116281</v>
      </c>
      <c r="K40" s="149"/>
      <c r="L40" s="15" t="s">
        <v>16</v>
      </c>
    </row>
    <row r="41" spans="1:12" s="15" customFormat="1" ht="12.75">
      <c r="A41" s="216"/>
      <c r="B41" s="217"/>
      <c r="C41" s="219"/>
      <c r="D41" s="6" t="s">
        <v>16</v>
      </c>
      <c r="E41" s="88">
        <v>1205.5999999999999</v>
      </c>
      <c r="F41" s="88">
        <v>3111.1</v>
      </c>
      <c r="G41" s="88">
        <v>50746.6</v>
      </c>
      <c r="H41" s="88">
        <v>223777.55</v>
      </c>
      <c r="I41" s="88">
        <v>169868.88</v>
      </c>
      <c r="J41" s="95">
        <v>13858.68</v>
      </c>
      <c r="K41" s="143">
        <f t="shared" ref="K41:K44" si="10">E41+F41+G41+H41+I41+J41</f>
        <v>462568.41</v>
      </c>
      <c r="L41" s="15" t="s">
        <v>190</v>
      </c>
    </row>
    <row r="42" spans="1:12" s="15" customFormat="1" ht="12.75">
      <c r="A42" s="216"/>
      <c r="B42" s="217"/>
      <c r="C42" s="219"/>
      <c r="D42" s="6" t="s">
        <v>17</v>
      </c>
      <c r="E42" s="88">
        <v>1530.34</v>
      </c>
      <c r="F42" s="88">
        <v>3882.31</v>
      </c>
      <c r="G42" s="88">
        <v>65373.89</v>
      </c>
      <c r="H42" s="88">
        <v>195560.51</v>
      </c>
      <c r="I42" s="88">
        <v>328130.90999999997</v>
      </c>
      <c r="J42" s="158">
        <v>14000.23</v>
      </c>
      <c r="K42" s="143">
        <f t="shared" si="10"/>
        <v>608478.18999999994</v>
      </c>
      <c r="L42" s="15" t="s">
        <v>191</v>
      </c>
    </row>
    <row r="43" spans="1:12" s="15" customFormat="1" ht="12.75">
      <c r="A43" s="216"/>
      <c r="B43" s="217"/>
      <c r="C43" s="219"/>
      <c r="D43" s="6" t="s">
        <v>18</v>
      </c>
      <c r="E43" s="88">
        <v>10544400</v>
      </c>
      <c r="F43" s="88">
        <v>10488000</v>
      </c>
      <c r="G43" s="88">
        <v>19999180.510000002</v>
      </c>
      <c r="H43" s="88">
        <v>25925000</v>
      </c>
      <c r="I43" s="88">
        <v>36291665.539999999</v>
      </c>
      <c r="J43" s="95">
        <v>3440000</v>
      </c>
      <c r="K43" s="143">
        <f t="shared" si="10"/>
        <v>106688246.05000001</v>
      </c>
    </row>
    <row r="44" spans="1:12" s="15" customFormat="1" ht="12.75">
      <c r="A44" s="216"/>
      <c r="B44" s="217"/>
      <c r="C44" s="219"/>
      <c r="D44" s="6" t="s">
        <v>19</v>
      </c>
      <c r="E44" s="88">
        <f>E15</f>
        <v>11024421</v>
      </c>
      <c r="F44" s="88">
        <f t="shared" ref="F44:J44" si="11">F15</f>
        <v>9334654</v>
      </c>
      <c r="G44" s="88">
        <f t="shared" si="11"/>
        <v>20259099</v>
      </c>
      <c r="H44" s="88">
        <f t="shared" si="11"/>
        <v>27833450</v>
      </c>
      <c r="I44" s="88">
        <f t="shared" si="11"/>
        <v>39497609.539999999</v>
      </c>
      <c r="J44" s="88">
        <f t="shared" si="11"/>
        <v>3565724</v>
      </c>
      <c r="K44" s="143">
        <f t="shared" si="10"/>
        <v>111514957.53999999</v>
      </c>
    </row>
    <row r="45" spans="1:12" s="15" customFormat="1" ht="63.75">
      <c r="A45" s="46" t="s">
        <v>21</v>
      </c>
      <c r="B45" s="127" t="s">
        <v>22</v>
      </c>
      <c r="C45" s="33" t="s">
        <v>143</v>
      </c>
      <c r="D45" s="37"/>
      <c r="E45" s="24" t="s">
        <v>98</v>
      </c>
      <c r="F45" s="24" t="s">
        <v>98</v>
      </c>
      <c r="G45" s="24" t="s">
        <v>98</v>
      </c>
      <c r="H45" s="24" t="s">
        <v>98</v>
      </c>
      <c r="I45" s="118" t="s">
        <v>98</v>
      </c>
      <c r="J45" s="24" t="s">
        <v>98</v>
      </c>
      <c r="K45" s="146"/>
    </row>
    <row r="46" spans="1:12" s="15" customFormat="1" ht="47.25" customHeight="1">
      <c r="A46" s="161" t="s">
        <v>23</v>
      </c>
      <c r="B46" s="162" t="s">
        <v>144</v>
      </c>
      <c r="C46" s="215" t="s">
        <v>145</v>
      </c>
      <c r="D46" s="37" t="s">
        <v>123</v>
      </c>
      <c r="E46" s="89">
        <f t="shared" ref="E46:J46" si="12">E48-E47</f>
        <v>0</v>
      </c>
      <c r="F46" s="89">
        <f t="shared" si="12"/>
        <v>0</v>
      </c>
      <c r="G46" s="89">
        <f t="shared" si="12"/>
        <v>0</v>
      </c>
      <c r="H46" s="89">
        <f t="shared" si="12"/>
        <v>0</v>
      </c>
      <c r="I46" s="89">
        <f t="shared" si="12"/>
        <v>0</v>
      </c>
      <c r="J46" s="89">
        <f t="shared" si="12"/>
        <v>0</v>
      </c>
      <c r="K46" s="150"/>
    </row>
    <row r="47" spans="1:12" s="15" customFormat="1" ht="12.75">
      <c r="A47" s="161"/>
      <c r="B47" s="162"/>
      <c r="C47" s="215"/>
      <c r="D47" s="37" t="s">
        <v>108</v>
      </c>
      <c r="E47" s="89">
        <f t="shared" ref="E47:J47" si="13">(E50/E52)*100</f>
        <v>0</v>
      </c>
      <c r="F47" s="89">
        <f t="shared" si="13"/>
        <v>0</v>
      </c>
      <c r="G47" s="89">
        <f t="shared" si="13"/>
        <v>0</v>
      </c>
      <c r="H47" s="89">
        <f t="shared" si="13"/>
        <v>0</v>
      </c>
      <c r="I47" s="89">
        <f t="shared" si="13"/>
        <v>0</v>
      </c>
      <c r="J47" s="89">
        <f t="shared" si="13"/>
        <v>0</v>
      </c>
      <c r="K47" s="150"/>
      <c r="L47" s="15" t="s">
        <v>25</v>
      </c>
    </row>
    <row r="48" spans="1:12" s="15" customFormat="1" ht="12.75">
      <c r="A48" s="161"/>
      <c r="B48" s="162"/>
      <c r="C48" s="215"/>
      <c r="D48" s="37" t="s">
        <v>109</v>
      </c>
      <c r="E48" s="89">
        <f t="shared" ref="E48:J48" si="14">(E49/E51)*100</f>
        <v>0</v>
      </c>
      <c r="F48" s="89">
        <f t="shared" si="14"/>
        <v>0</v>
      </c>
      <c r="G48" s="89">
        <f t="shared" si="14"/>
        <v>0</v>
      </c>
      <c r="H48" s="89">
        <f t="shared" si="14"/>
        <v>0</v>
      </c>
      <c r="I48" s="89">
        <f t="shared" si="14"/>
        <v>0</v>
      </c>
      <c r="J48" s="89">
        <f t="shared" si="14"/>
        <v>0</v>
      </c>
      <c r="K48" s="150"/>
      <c r="L48" s="15" t="s">
        <v>24</v>
      </c>
    </row>
    <row r="49" spans="1:11" s="15" customFormat="1" ht="12.75">
      <c r="A49" s="161"/>
      <c r="B49" s="162"/>
      <c r="C49" s="215"/>
      <c r="D49" s="6" t="s">
        <v>24</v>
      </c>
      <c r="E49" s="90">
        <v>0</v>
      </c>
      <c r="F49" s="90">
        <v>0</v>
      </c>
      <c r="G49" s="90">
        <v>0</v>
      </c>
      <c r="H49" s="90">
        <v>0</v>
      </c>
      <c r="I49" s="90">
        <v>0</v>
      </c>
      <c r="J49" s="95">
        <v>0</v>
      </c>
      <c r="K49" s="143">
        <f t="shared" ref="K49:K52" si="15">E49+F49+G49+H49+I49+J49</f>
        <v>0</v>
      </c>
    </row>
    <row r="50" spans="1:11" s="15" customFormat="1" ht="12.75">
      <c r="A50" s="161"/>
      <c r="B50" s="162"/>
      <c r="C50" s="215"/>
      <c r="D50" s="6" t="s">
        <v>25</v>
      </c>
      <c r="E50" s="90">
        <v>0</v>
      </c>
      <c r="F50" s="90">
        <v>0</v>
      </c>
      <c r="G50" s="90">
        <v>0</v>
      </c>
      <c r="H50" s="90">
        <v>0</v>
      </c>
      <c r="I50" s="90">
        <v>0</v>
      </c>
      <c r="J50" s="95">
        <v>0</v>
      </c>
      <c r="K50" s="143">
        <f t="shared" si="15"/>
        <v>0</v>
      </c>
    </row>
    <row r="51" spans="1:11" s="15" customFormat="1" ht="12.75">
      <c r="A51" s="161"/>
      <c r="B51" s="162"/>
      <c r="C51" s="215"/>
      <c r="D51" s="6" t="s">
        <v>18</v>
      </c>
      <c r="E51" s="90">
        <f t="shared" ref="E51:J52" si="16">E43</f>
        <v>10544400</v>
      </c>
      <c r="F51" s="90">
        <f t="shared" si="16"/>
        <v>10488000</v>
      </c>
      <c r="G51" s="90">
        <f t="shared" si="16"/>
        <v>19999180.510000002</v>
      </c>
      <c r="H51" s="90">
        <f t="shared" si="16"/>
        <v>25925000</v>
      </c>
      <c r="I51" s="90">
        <f t="shared" si="16"/>
        <v>36291665.539999999</v>
      </c>
      <c r="J51" s="90">
        <f t="shared" si="16"/>
        <v>3440000</v>
      </c>
      <c r="K51" s="143">
        <f t="shared" si="15"/>
        <v>106688246.05000001</v>
      </c>
    </row>
    <row r="52" spans="1:11" s="15" customFormat="1" ht="12.75">
      <c r="A52" s="161"/>
      <c r="B52" s="162"/>
      <c r="C52" s="215"/>
      <c r="D52" s="6" t="s">
        <v>19</v>
      </c>
      <c r="E52" s="90">
        <f t="shared" si="16"/>
        <v>11024421</v>
      </c>
      <c r="F52" s="90">
        <f t="shared" si="16"/>
        <v>9334654</v>
      </c>
      <c r="G52" s="90">
        <f t="shared" si="16"/>
        <v>20259099</v>
      </c>
      <c r="H52" s="90">
        <f t="shared" si="16"/>
        <v>27833450</v>
      </c>
      <c r="I52" s="90">
        <f t="shared" si="16"/>
        <v>39497609.539999999</v>
      </c>
      <c r="J52" s="90">
        <f t="shared" si="16"/>
        <v>3565724</v>
      </c>
      <c r="K52" s="143">
        <f t="shared" si="15"/>
        <v>111514957.53999999</v>
      </c>
    </row>
    <row r="53" spans="1:11" s="15" customFormat="1" ht="15.75" customHeight="1">
      <c r="A53" s="174" t="s">
        <v>146</v>
      </c>
      <c r="B53" s="214"/>
      <c r="C53" s="214"/>
      <c r="D53" s="214"/>
      <c r="E53" s="214"/>
      <c r="F53" s="214"/>
      <c r="G53" s="214"/>
      <c r="H53" s="214"/>
      <c r="I53" s="134"/>
    </row>
    <row r="54" spans="1:11" s="15" customFormat="1" ht="25.5">
      <c r="A54" s="129" t="s">
        <v>26</v>
      </c>
      <c r="B54" s="126" t="s">
        <v>27</v>
      </c>
      <c r="C54" s="23" t="s">
        <v>147</v>
      </c>
      <c r="D54" s="37"/>
      <c r="E54" s="41"/>
      <c r="F54" s="41"/>
      <c r="G54" s="41"/>
      <c r="H54" s="41"/>
      <c r="I54" s="119"/>
      <c r="J54" s="94"/>
      <c r="K54" s="151"/>
    </row>
    <row r="55" spans="1:11" s="15" customFormat="1" ht="15.75" customHeight="1">
      <c r="A55" s="208" t="s">
        <v>148</v>
      </c>
      <c r="B55" s="209"/>
      <c r="C55" s="209"/>
      <c r="D55" s="209"/>
      <c r="E55" s="209"/>
      <c r="F55" s="209"/>
      <c r="G55" s="209"/>
      <c r="H55" s="210"/>
      <c r="I55" s="134"/>
    </row>
    <row r="56" spans="1:11" s="15" customFormat="1" ht="189.75" customHeight="1">
      <c r="A56" s="46" t="s">
        <v>28</v>
      </c>
      <c r="B56" s="126" t="s">
        <v>29</v>
      </c>
      <c r="C56" s="44" t="s">
        <v>149</v>
      </c>
      <c r="D56" s="37"/>
      <c r="E56" s="41" t="s">
        <v>100</v>
      </c>
      <c r="F56" s="41" t="s">
        <v>100</v>
      </c>
      <c r="G56" s="41" t="s">
        <v>100</v>
      </c>
      <c r="H56" s="41" t="s">
        <v>100</v>
      </c>
      <c r="I56" s="119" t="s">
        <v>100</v>
      </c>
      <c r="J56" s="41" t="s">
        <v>100</v>
      </c>
      <c r="K56" s="148"/>
    </row>
    <row r="57" spans="1:11" s="15" customFormat="1" ht="70.5" customHeight="1">
      <c r="A57" s="172" t="s">
        <v>30</v>
      </c>
      <c r="B57" s="164" t="s">
        <v>101</v>
      </c>
      <c r="C57" s="163" t="s">
        <v>102</v>
      </c>
      <c r="D57" s="37" t="s">
        <v>123</v>
      </c>
      <c r="E57" s="39">
        <v>0</v>
      </c>
      <c r="F57" s="39">
        <v>0</v>
      </c>
      <c r="G57" s="39">
        <v>0</v>
      </c>
      <c r="H57" s="39">
        <v>0</v>
      </c>
      <c r="I57" s="89">
        <v>0</v>
      </c>
      <c r="J57" s="39">
        <v>0</v>
      </c>
      <c r="K57" s="144"/>
    </row>
    <row r="58" spans="1:11" s="15" customFormat="1" ht="12.75">
      <c r="A58" s="172"/>
      <c r="B58" s="165"/>
      <c r="C58" s="163"/>
      <c r="D58" s="6" t="s">
        <v>32</v>
      </c>
      <c r="E58" s="40">
        <v>0</v>
      </c>
      <c r="F58" s="40">
        <v>0</v>
      </c>
      <c r="G58" s="40">
        <v>0</v>
      </c>
      <c r="H58" s="40">
        <v>0</v>
      </c>
      <c r="I58" s="90">
        <v>0</v>
      </c>
      <c r="J58" s="40">
        <v>0</v>
      </c>
      <c r="K58" s="147"/>
    </row>
    <row r="59" spans="1:11" s="15" customFormat="1" ht="12.75">
      <c r="A59" s="172"/>
      <c r="B59" s="166"/>
      <c r="C59" s="163"/>
      <c r="D59" s="6" t="s">
        <v>33</v>
      </c>
      <c r="E59" s="40">
        <v>0</v>
      </c>
      <c r="F59" s="40">
        <v>0</v>
      </c>
      <c r="G59" s="40">
        <v>0</v>
      </c>
      <c r="H59" s="40">
        <v>0</v>
      </c>
      <c r="I59" s="90">
        <v>0</v>
      </c>
      <c r="J59" s="40">
        <v>0</v>
      </c>
      <c r="K59" s="147"/>
    </row>
    <row r="60" spans="1:11" s="15" customFormat="1" ht="63" customHeight="1">
      <c r="A60" s="172" t="s">
        <v>35</v>
      </c>
      <c r="B60" s="164" t="s">
        <v>36</v>
      </c>
      <c r="C60" s="168" t="s">
        <v>37</v>
      </c>
      <c r="D60" s="37" t="s">
        <v>123</v>
      </c>
      <c r="E60" s="39" t="s">
        <v>113</v>
      </c>
      <c r="F60" s="39">
        <f>100%*(F61/F62)</f>
        <v>1</v>
      </c>
      <c r="G60" s="39">
        <f>100%*(G61/G62)</f>
        <v>1</v>
      </c>
      <c r="H60" s="39">
        <f>100%*(H61/H62)</f>
        <v>1</v>
      </c>
      <c r="I60" s="89">
        <f>100%*(I61/I62)</f>
        <v>1</v>
      </c>
      <c r="J60" s="39">
        <f>100%*(J61/J62)</f>
        <v>1</v>
      </c>
      <c r="K60" s="144"/>
    </row>
    <row r="61" spans="1:11" s="15" customFormat="1" ht="12.75">
      <c r="A61" s="172"/>
      <c r="B61" s="165"/>
      <c r="C61" s="168"/>
      <c r="D61" s="6" t="s">
        <v>38</v>
      </c>
      <c r="E61" s="40" t="s">
        <v>113</v>
      </c>
      <c r="F61" s="40">
        <v>2</v>
      </c>
      <c r="G61" s="40">
        <v>1</v>
      </c>
      <c r="H61" s="40">
        <v>2</v>
      </c>
      <c r="I61" s="90">
        <v>2</v>
      </c>
      <c r="J61" s="40">
        <v>2</v>
      </c>
      <c r="K61" s="147"/>
    </row>
    <row r="62" spans="1:11" s="15" customFormat="1" ht="18.75" customHeight="1">
      <c r="A62" s="173"/>
      <c r="B62" s="166"/>
      <c r="C62" s="169"/>
      <c r="D62" s="6" t="s">
        <v>33</v>
      </c>
      <c r="E62" s="40" t="s">
        <v>113</v>
      </c>
      <c r="F62" s="40">
        <v>2</v>
      </c>
      <c r="G62" s="40">
        <v>1</v>
      </c>
      <c r="H62" s="40">
        <v>2</v>
      </c>
      <c r="I62" s="90">
        <v>2</v>
      </c>
      <c r="J62" s="40">
        <v>2</v>
      </c>
      <c r="K62" s="147"/>
    </row>
    <row r="63" spans="1:11" s="15" customFormat="1" ht="102">
      <c r="A63" s="46" t="s">
        <v>39</v>
      </c>
      <c r="B63" s="126" t="s">
        <v>40</v>
      </c>
      <c r="C63" s="44" t="s">
        <v>120</v>
      </c>
      <c r="D63" s="37"/>
      <c r="E63" s="41" t="s">
        <v>103</v>
      </c>
      <c r="F63" s="41" t="s">
        <v>113</v>
      </c>
      <c r="G63" s="41" t="s">
        <v>113</v>
      </c>
      <c r="H63" s="41" t="s">
        <v>113</v>
      </c>
      <c r="I63" s="119" t="s">
        <v>113</v>
      </c>
      <c r="J63" s="41" t="s">
        <v>113</v>
      </c>
      <c r="K63" s="148"/>
    </row>
    <row r="64" spans="1:11" s="15" customFormat="1" ht="20.25" customHeight="1">
      <c r="A64" s="174" t="s">
        <v>150</v>
      </c>
      <c r="B64" s="175"/>
      <c r="C64" s="175"/>
      <c r="D64" s="175"/>
      <c r="E64" s="175"/>
      <c r="F64" s="175"/>
      <c r="G64" s="175"/>
      <c r="H64" s="175"/>
      <c r="I64" s="130"/>
    </row>
    <row r="65" spans="1:12" s="15" customFormat="1" ht="82.5" customHeight="1">
      <c r="A65" s="161" t="s">
        <v>41</v>
      </c>
      <c r="B65" s="162" t="s">
        <v>42</v>
      </c>
      <c r="C65" s="163" t="s">
        <v>43</v>
      </c>
      <c r="D65" s="37" t="s">
        <v>123</v>
      </c>
      <c r="E65" s="56">
        <v>0</v>
      </c>
      <c r="F65" s="56">
        <v>0</v>
      </c>
      <c r="G65" s="56">
        <v>0</v>
      </c>
      <c r="H65" s="56">
        <v>0</v>
      </c>
      <c r="I65" s="120">
        <v>0</v>
      </c>
      <c r="J65" s="56">
        <v>0</v>
      </c>
      <c r="K65" s="152"/>
    </row>
    <row r="66" spans="1:12" s="15" customFormat="1" ht="12.75">
      <c r="A66" s="161"/>
      <c r="B66" s="162"/>
      <c r="C66" s="163"/>
      <c r="D66" s="6" t="s">
        <v>44</v>
      </c>
      <c r="E66" s="54">
        <v>0</v>
      </c>
      <c r="F66" s="54">
        <v>0</v>
      </c>
      <c r="G66" s="54">
        <v>0</v>
      </c>
      <c r="H66" s="54">
        <v>0</v>
      </c>
      <c r="I66" s="121">
        <v>0</v>
      </c>
      <c r="J66" s="54">
        <v>0</v>
      </c>
      <c r="K66" s="153"/>
    </row>
    <row r="67" spans="1:12" s="15" customFormat="1" ht="12.75">
      <c r="A67" s="161"/>
      <c r="B67" s="162"/>
      <c r="C67" s="163"/>
      <c r="D67" s="6" t="s">
        <v>45</v>
      </c>
      <c r="E67" s="54">
        <v>0</v>
      </c>
      <c r="F67" s="54">
        <v>0</v>
      </c>
      <c r="G67" s="54">
        <v>0</v>
      </c>
      <c r="H67" s="54">
        <v>0</v>
      </c>
      <c r="I67" s="121">
        <v>0</v>
      </c>
      <c r="J67" s="54">
        <v>0</v>
      </c>
      <c r="K67" s="153"/>
    </row>
    <row r="68" spans="1:12" s="15" customFormat="1" ht="20.25" customHeight="1">
      <c r="A68" s="174" t="s">
        <v>151</v>
      </c>
      <c r="B68" s="175"/>
      <c r="C68" s="175"/>
      <c r="D68" s="175"/>
      <c r="E68" s="175"/>
      <c r="F68" s="175"/>
      <c r="G68" s="175"/>
      <c r="H68" s="175"/>
      <c r="I68" s="130"/>
    </row>
    <row r="69" spans="1:12" s="15" customFormat="1" ht="153">
      <c r="A69" s="129" t="s">
        <v>46</v>
      </c>
      <c r="B69" s="126" t="s">
        <v>49</v>
      </c>
      <c r="C69" s="44" t="s">
        <v>105</v>
      </c>
      <c r="D69" s="55" t="s">
        <v>157</v>
      </c>
      <c r="E69" s="56" t="s">
        <v>113</v>
      </c>
      <c r="F69" s="56">
        <v>0</v>
      </c>
      <c r="G69" s="56">
        <v>0</v>
      </c>
      <c r="H69" s="56">
        <v>0</v>
      </c>
      <c r="I69" s="120">
        <v>0</v>
      </c>
      <c r="J69" s="56">
        <v>0</v>
      </c>
      <c r="K69" s="152"/>
    </row>
    <row r="70" spans="1:12" s="15" customFormat="1" ht="145.5" customHeight="1">
      <c r="A70" s="125" t="s">
        <v>47</v>
      </c>
      <c r="B70" s="126" t="s">
        <v>50</v>
      </c>
      <c r="C70" s="44" t="s">
        <v>153</v>
      </c>
      <c r="D70" s="55"/>
      <c r="E70" s="56" t="s">
        <v>187</v>
      </c>
      <c r="F70" s="56" t="s">
        <v>187</v>
      </c>
      <c r="G70" s="56" t="s">
        <v>187</v>
      </c>
      <c r="H70" s="56" t="s">
        <v>187</v>
      </c>
      <c r="I70" s="56" t="s">
        <v>187</v>
      </c>
      <c r="J70" s="56" t="s">
        <v>187</v>
      </c>
      <c r="K70" s="152"/>
    </row>
    <row r="71" spans="1:12" s="15" customFormat="1" ht="60" customHeight="1">
      <c r="A71" s="161" t="s">
        <v>48</v>
      </c>
      <c r="B71" s="164" t="s">
        <v>154</v>
      </c>
      <c r="C71" s="167" t="s">
        <v>106</v>
      </c>
      <c r="D71" s="55"/>
      <c r="E71" s="56" t="s">
        <v>113</v>
      </c>
      <c r="F71" s="41">
        <f>(F72/F73)*100</f>
        <v>0</v>
      </c>
      <c r="G71" s="41">
        <f t="shared" ref="G71:J71" si="17">(G72/G73)*100</f>
        <v>0</v>
      </c>
      <c r="H71" s="41">
        <f t="shared" si="17"/>
        <v>0</v>
      </c>
      <c r="I71" s="41">
        <f t="shared" si="17"/>
        <v>0</v>
      </c>
      <c r="J71" s="41">
        <f t="shared" si="17"/>
        <v>0</v>
      </c>
      <c r="K71" s="148"/>
    </row>
    <row r="72" spans="1:12" s="15" customFormat="1" ht="12.75">
      <c r="A72" s="161"/>
      <c r="B72" s="165"/>
      <c r="C72" s="168"/>
      <c r="D72" s="53" t="s">
        <v>52</v>
      </c>
      <c r="E72" s="54" t="s">
        <v>113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43">
        <f>F72+G72+H72+I72+J72</f>
        <v>0</v>
      </c>
    </row>
    <row r="73" spans="1:12" s="15" customFormat="1" ht="12.75">
      <c r="A73" s="161"/>
      <c r="B73" s="166"/>
      <c r="C73" s="169"/>
      <c r="D73" s="53" t="s">
        <v>53</v>
      </c>
      <c r="E73" s="54" t="s">
        <v>113</v>
      </c>
      <c r="F73" s="24">
        <f>F52</f>
        <v>9334654</v>
      </c>
      <c r="G73" s="24">
        <f t="shared" ref="G73:J73" si="18">G52</f>
        <v>20259099</v>
      </c>
      <c r="H73" s="24">
        <f t="shared" si="18"/>
        <v>27833450</v>
      </c>
      <c r="I73" s="24">
        <f t="shared" si="18"/>
        <v>39497609.539999999</v>
      </c>
      <c r="J73" s="24">
        <f t="shared" si="18"/>
        <v>3565724</v>
      </c>
      <c r="K73" s="143">
        <f>F73+G73+H73+I73+J73</f>
        <v>100490536.53999999</v>
      </c>
      <c r="L73" s="155">
        <f>K15-E15</f>
        <v>100490536.53999999</v>
      </c>
    </row>
    <row r="74" spans="1:12" s="15" customFormat="1" ht="102">
      <c r="A74" s="125" t="s">
        <v>54</v>
      </c>
      <c r="B74" s="126" t="s">
        <v>55</v>
      </c>
      <c r="C74" s="44" t="s">
        <v>155</v>
      </c>
      <c r="D74" s="55" t="s">
        <v>157</v>
      </c>
      <c r="E74" s="56" t="s">
        <v>113</v>
      </c>
      <c r="F74" s="56">
        <v>0</v>
      </c>
      <c r="G74" s="56">
        <v>0</v>
      </c>
      <c r="H74" s="56">
        <v>0</v>
      </c>
      <c r="I74" s="120">
        <v>0</v>
      </c>
      <c r="J74" s="56">
        <v>0</v>
      </c>
      <c r="K74" s="152"/>
    </row>
    <row r="75" spans="1:12" s="15" customFormat="1" ht="99.75" customHeight="1">
      <c r="A75" s="170" t="s">
        <v>156</v>
      </c>
      <c r="B75" s="170"/>
      <c r="C75" s="170"/>
      <c r="D75" s="170"/>
      <c r="E75" s="170"/>
      <c r="F75" s="170"/>
      <c r="G75" s="170"/>
      <c r="H75" s="170"/>
      <c r="I75" s="170"/>
      <c r="J75" s="171"/>
      <c r="K75" s="154"/>
    </row>
    <row r="76" spans="1:12" s="15" customFormat="1" ht="12.75">
      <c r="A76" s="25"/>
      <c r="G76" s="60"/>
      <c r="H76" s="22"/>
      <c r="I76" s="122"/>
    </row>
    <row r="77" spans="1:12" s="22" customFormat="1" ht="12.75">
      <c r="A77" s="47"/>
      <c r="E77" s="18"/>
      <c r="F77" s="18"/>
      <c r="G77" s="18"/>
      <c r="H77" s="18"/>
      <c r="I77" s="122"/>
    </row>
    <row r="78" spans="1:12" s="22" customFormat="1" ht="12.75">
      <c r="A78" s="47"/>
      <c r="E78" s="18"/>
      <c r="F78" s="18"/>
      <c r="G78" s="18"/>
      <c r="H78" s="18"/>
      <c r="I78" s="122"/>
    </row>
    <row r="79" spans="1:12" s="22" customFormat="1" ht="15.75">
      <c r="A79" s="47"/>
      <c r="B79" s="159" t="s">
        <v>188</v>
      </c>
      <c r="C79" s="159"/>
      <c r="D79" s="160"/>
      <c r="F79" s="138" t="s">
        <v>189</v>
      </c>
      <c r="G79" s="18"/>
      <c r="H79" s="18"/>
      <c r="I79" s="122"/>
    </row>
    <row r="80" spans="1:12" s="22" customFormat="1" ht="12.75">
      <c r="A80" s="47"/>
      <c r="E80" s="18"/>
      <c r="F80" s="18"/>
      <c r="G80" s="18"/>
      <c r="H80" s="18"/>
      <c r="I80" s="122"/>
    </row>
    <row r="81" spans="1:9" s="22" customFormat="1" ht="12.75">
      <c r="A81" s="47"/>
      <c r="E81" s="18"/>
      <c r="F81" s="18"/>
      <c r="G81" s="18"/>
      <c r="H81" s="18"/>
      <c r="I81" s="122"/>
    </row>
    <row r="82" spans="1:9" s="22" customFormat="1" ht="12.75">
      <c r="A82" s="47"/>
      <c r="E82" s="18"/>
      <c r="F82" s="18"/>
      <c r="G82" s="18"/>
      <c r="H82" s="18"/>
      <c r="I82" s="122"/>
    </row>
    <row r="83" spans="1:9" s="22" customFormat="1" ht="12.75">
      <c r="A83" s="47"/>
      <c r="E83" s="18"/>
      <c r="F83" s="18"/>
      <c r="G83" s="18"/>
      <c r="H83" s="18"/>
      <c r="I83" s="122"/>
    </row>
    <row r="84" spans="1:9" s="22" customFormat="1" ht="12.75">
      <c r="A84" s="47"/>
      <c r="E84" s="18"/>
      <c r="F84" s="18"/>
      <c r="G84" s="18"/>
      <c r="H84" s="18"/>
      <c r="I84" s="122"/>
    </row>
    <row r="85" spans="1:9" s="22" customFormat="1" ht="12.75">
      <c r="A85" s="47"/>
      <c r="E85" s="18"/>
      <c r="F85" s="18"/>
      <c r="G85" s="18"/>
      <c r="H85" s="18"/>
      <c r="I85" s="122"/>
    </row>
    <row r="86" spans="1:9" s="22" customFormat="1" ht="12.75">
      <c r="A86" s="47"/>
      <c r="E86" s="18"/>
      <c r="F86" s="18"/>
      <c r="G86" s="18"/>
      <c r="H86" s="18"/>
      <c r="I86" s="122"/>
    </row>
    <row r="87" spans="1:9" s="22" customFormat="1" ht="12.75">
      <c r="A87" s="47"/>
      <c r="E87" s="18"/>
      <c r="F87" s="18"/>
      <c r="G87" s="18"/>
      <c r="H87" s="18"/>
      <c r="I87" s="122"/>
    </row>
    <row r="88" spans="1:9" s="22" customFormat="1" ht="12.75">
      <c r="A88" s="47"/>
      <c r="E88" s="18"/>
      <c r="F88" s="18"/>
      <c r="G88" s="18"/>
      <c r="H88" s="18"/>
      <c r="I88" s="122"/>
    </row>
    <row r="89" spans="1:9" s="22" customFormat="1" ht="12.75">
      <c r="A89" s="47"/>
      <c r="E89" s="18"/>
      <c r="F89" s="18"/>
      <c r="G89" s="18"/>
      <c r="H89" s="18"/>
      <c r="I89" s="122"/>
    </row>
    <row r="90" spans="1:9" s="22" customFormat="1" ht="12.75">
      <c r="A90" s="47"/>
      <c r="E90" s="18"/>
      <c r="F90" s="18"/>
      <c r="G90" s="18"/>
      <c r="H90" s="18"/>
      <c r="I90" s="122"/>
    </row>
    <row r="91" spans="1:9" s="22" customFormat="1" ht="12.75">
      <c r="A91" s="47"/>
      <c r="E91" s="18"/>
      <c r="F91" s="18"/>
      <c r="G91" s="18"/>
      <c r="H91" s="18"/>
      <c r="I91" s="122"/>
    </row>
    <row r="92" spans="1:9" s="22" customFormat="1" ht="12.75">
      <c r="A92" s="47"/>
      <c r="E92" s="18"/>
      <c r="F92" s="18"/>
      <c r="G92" s="18"/>
      <c r="H92" s="18"/>
      <c r="I92" s="122"/>
    </row>
    <row r="93" spans="1:9" s="22" customFormat="1" ht="12.75">
      <c r="A93" s="47"/>
      <c r="E93" s="18"/>
      <c r="F93" s="18"/>
      <c r="G93" s="18"/>
      <c r="H93" s="18"/>
      <c r="I93" s="122"/>
    </row>
    <row r="94" spans="1:9" s="22" customFormat="1" ht="12.75">
      <c r="A94" s="47"/>
      <c r="E94" s="18"/>
      <c r="F94" s="18"/>
      <c r="G94" s="18"/>
      <c r="H94" s="18"/>
      <c r="I94" s="122"/>
    </row>
    <row r="95" spans="1:9" s="22" customFormat="1" ht="12.75">
      <c r="A95" s="47"/>
      <c r="E95" s="18"/>
      <c r="F95" s="18"/>
      <c r="G95" s="18"/>
      <c r="H95" s="18"/>
      <c r="I95" s="122"/>
    </row>
    <row r="96" spans="1:9" s="22" customFormat="1" ht="12.75">
      <c r="A96" s="47"/>
      <c r="E96" s="18"/>
      <c r="F96" s="18"/>
      <c r="G96" s="18"/>
      <c r="H96" s="18"/>
      <c r="I96" s="122"/>
    </row>
    <row r="97" spans="1:9" s="22" customFormat="1" ht="12.75">
      <c r="A97" s="47"/>
      <c r="E97" s="18"/>
      <c r="F97" s="18"/>
      <c r="G97" s="18"/>
      <c r="H97" s="18"/>
      <c r="I97" s="122"/>
    </row>
    <row r="98" spans="1:9" s="22" customFormat="1" ht="12.75">
      <c r="A98" s="47"/>
      <c r="E98" s="18"/>
      <c r="F98" s="18"/>
      <c r="G98" s="18"/>
      <c r="H98" s="18"/>
      <c r="I98" s="122"/>
    </row>
    <row r="99" spans="1:9" s="22" customFormat="1" ht="12.75">
      <c r="A99" s="47"/>
      <c r="E99" s="18"/>
      <c r="F99" s="18"/>
      <c r="G99" s="18"/>
      <c r="H99" s="18"/>
      <c r="I99" s="122"/>
    </row>
    <row r="100" spans="1:9" s="22" customFormat="1" ht="12.75">
      <c r="A100" s="47"/>
      <c r="E100" s="18"/>
      <c r="F100" s="18"/>
      <c r="G100" s="18"/>
      <c r="H100" s="18"/>
      <c r="I100" s="122"/>
    </row>
    <row r="101" spans="1:9" s="22" customFormat="1" ht="12.75">
      <c r="A101" s="47"/>
      <c r="E101" s="18"/>
      <c r="F101" s="18"/>
      <c r="G101" s="18"/>
      <c r="H101" s="18"/>
      <c r="I101" s="122"/>
    </row>
    <row r="102" spans="1:9" s="22" customFormat="1" ht="12.75">
      <c r="A102" s="47"/>
      <c r="E102" s="18"/>
      <c r="F102" s="18"/>
      <c r="G102" s="18"/>
      <c r="H102" s="18"/>
      <c r="I102" s="122"/>
    </row>
    <row r="103" spans="1:9" s="22" customFormat="1" ht="12.75">
      <c r="A103" s="47"/>
      <c r="E103" s="18"/>
      <c r="F103" s="18"/>
      <c r="G103" s="18"/>
      <c r="H103" s="18"/>
      <c r="I103" s="122"/>
    </row>
    <row r="104" spans="1:9">
      <c r="B104" s="42"/>
      <c r="C104" s="22"/>
      <c r="D104" s="22"/>
      <c r="E104" s="43"/>
      <c r="F104" s="43"/>
      <c r="G104" s="43"/>
      <c r="H104" s="43"/>
      <c r="I104" s="123"/>
    </row>
  </sheetData>
  <mergeCells count="53">
    <mergeCell ref="A55:H55"/>
    <mergeCell ref="A30:A32"/>
    <mergeCell ref="B30:B32"/>
    <mergeCell ref="C30:C32"/>
    <mergeCell ref="A53:H53"/>
    <mergeCell ref="A46:A52"/>
    <mergeCell ref="B46:B52"/>
    <mergeCell ref="C46:C52"/>
    <mergeCell ref="A38:A44"/>
    <mergeCell ref="B38:B44"/>
    <mergeCell ref="C38:C44"/>
    <mergeCell ref="A36:H36"/>
    <mergeCell ref="A33:A35"/>
    <mergeCell ref="B33:B35"/>
    <mergeCell ref="C33:C35"/>
    <mergeCell ref="A8:H8"/>
    <mergeCell ref="A16:H16"/>
    <mergeCell ref="C12:C15"/>
    <mergeCell ref="A12:A15"/>
    <mergeCell ref="B1:H1"/>
    <mergeCell ref="B2:H2"/>
    <mergeCell ref="B3:H3"/>
    <mergeCell ref="B4:H4"/>
    <mergeCell ref="A64:H64"/>
    <mergeCell ref="A68:H68"/>
    <mergeCell ref="A9:A11"/>
    <mergeCell ref="B9:B11"/>
    <mergeCell ref="C9:C11"/>
    <mergeCell ref="B12:B15"/>
    <mergeCell ref="A17:A19"/>
    <mergeCell ref="B17:B19"/>
    <mergeCell ref="C17:C19"/>
    <mergeCell ref="A20:A22"/>
    <mergeCell ref="A26:A28"/>
    <mergeCell ref="C26:C28"/>
    <mergeCell ref="B20:B22"/>
    <mergeCell ref="C20:C22"/>
    <mergeCell ref="B26:B28"/>
    <mergeCell ref="A29:H29"/>
    <mergeCell ref="A57:A59"/>
    <mergeCell ref="B57:B59"/>
    <mergeCell ref="C57:C59"/>
    <mergeCell ref="A60:A62"/>
    <mergeCell ref="B60:B62"/>
    <mergeCell ref="C60:C62"/>
    <mergeCell ref="B79:D79"/>
    <mergeCell ref="A65:A67"/>
    <mergeCell ref="B65:B67"/>
    <mergeCell ref="C65:C67"/>
    <mergeCell ref="A71:A73"/>
    <mergeCell ref="B71:B73"/>
    <mergeCell ref="C71:C73"/>
    <mergeCell ref="A75:J75"/>
  </mergeCells>
  <phoneticPr fontId="12" type="noConversion"/>
  <pageMargins left="0.19685039370078741" right="0.19685039370078741" top="0.59055118110236227" bottom="0.59055118110236227" header="0.11811023622047245" footer="0.11811023622047245"/>
  <pageSetup paperSize="9" scale="57" fitToWidth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76"/>
  <sheetViews>
    <sheetView view="pageBreakPreview" topLeftCell="A4" zoomScale="80" zoomScaleSheetLayoutView="80" workbookViewId="0">
      <pane xSplit="2" ySplit="3" topLeftCell="C46" activePane="bottomRight" state="frozen"/>
      <selection activeCell="A4" sqref="A4"/>
      <selection pane="topRight" activeCell="C4" sqref="C4"/>
      <selection pane="bottomLeft" activeCell="A7" sqref="A7"/>
      <selection pane="bottomRight" activeCell="T37" sqref="T37"/>
    </sheetView>
  </sheetViews>
  <sheetFormatPr defaultRowHeight="12.75"/>
  <cols>
    <col min="1" max="1" width="6.140625" style="22" customWidth="1"/>
    <col min="2" max="2" width="27.7109375" style="22" customWidth="1"/>
    <col min="3" max="3" width="64.85546875" style="22" customWidth="1"/>
    <col min="4" max="4" width="5.28515625" style="22" customWidth="1"/>
    <col min="5" max="5" width="12.85546875" style="22" customWidth="1"/>
    <col min="6" max="6" width="12.85546875" style="60" customWidth="1"/>
    <col min="7" max="7" width="12.85546875" style="22" customWidth="1"/>
    <col min="8" max="8" width="12.85546875" style="60" customWidth="1"/>
    <col min="9" max="9" width="12.85546875" style="22" customWidth="1"/>
    <col min="10" max="10" width="12.85546875" style="60" customWidth="1"/>
    <col min="11" max="11" width="12.85546875" style="22" customWidth="1"/>
    <col min="12" max="12" width="12.85546875" style="60" customWidth="1"/>
    <col min="13" max="13" width="12.85546875" style="22" customWidth="1"/>
    <col min="14" max="14" width="12.85546875" style="60" customWidth="1"/>
    <col min="15" max="15" width="12.7109375" style="22" customWidth="1"/>
    <col min="16" max="16" width="12.85546875" style="22" customWidth="1"/>
    <col min="17" max="16384" width="9.140625" style="22"/>
  </cols>
  <sheetData>
    <row r="1" spans="1:16" ht="15.75" customHeight="1">
      <c r="A1" s="206" t="s">
        <v>121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104"/>
      <c r="N1" s="104"/>
    </row>
    <row r="2" spans="1:16" ht="15.75" customHeight="1">
      <c r="A2" s="207" t="s">
        <v>125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105"/>
      <c r="N2" s="105"/>
    </row>
    <row r="3" spans="1:16" ht="15.75" customHeight="1">
      <c r="A3" s="207" t="s">
        <v>126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105"/>
      <c r="N3" s="105"/>
    </row>
    <row r="4" spans="1:16" ht="15.75" customHeight="1">
      <c r="A4" s="207" t="s">
        <v>195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105"/>
      <c r="N4" s="105"/>
    </row>
    <row r="5" spans="1:16" ht="127.5" customHeight="1">
      <c r="A5" s="265" t="s">
        <v>124</v>
      </c>
      <c r="B5" s="265" t="s">
        <v>111</v>
      </c>
      <c r="C5" s="265" t="s">
        <v>118</v>
      </c>
      <c r="D5" s="272" t="s">
        <v>57</v>
      </c>
      <c r="E5" s="271" t="s">
        <v>129</v>
      </c>
      <c r="F5" s="271"/>
      <c r="G5" s="271" t="s">
        <v>127</v>
      </c>
      <c r="H5" s="271"/>
      <c r="I5" s="251" t="s">
        <v>185</v>
      </c>
      <c r="J5" s="251"/>
      <c r="K5" s="251" t="s">
        <v>128</v>
      </c>
      <c r="L5" s="251"/>
      <c r="M5" s="265" t="s">
        <v>184</v>
      </c>
      <c r="N5" s="265"/>
      <c r="O5" s="251" t="s">
        <v>183</v>
      </c>
      <c r="P5" s="251"/>
    </row>
    <row r="6" spans="1:16" ht="25.5">
      <c r="A6" s="265"/>
      <c r="B6" s="265"/>
      <c r="C6" s="265"/>
      <c r="D6" s="273"/>
      <c r="E6" s="58" t="s">
        <v>112</v>
      </c>
      <c r="F6" s="58" t="s">
        <v>119</v>
      </c>
      <c r="G6" s="58" t="s">
        <v>112</v>
      </c>
      <c r="H6" s="58" t="s">
        <v>119</v>
      </c>
      <c r="I6" s="58" t="s">
        <v>112</v>
      </c>
      <c r="J6" s="58" t="s">
        <v>119</v>
      </c>
      <c r="K6" s="58" t="s">
        <v>112</v>
      </c>
      <c r="L6" s="58" t="s">
        <v>119</v>
      </c>
      <c r="M6" s="58" t="s">
        <v>112</v>
      </c>
      <c r="N6" s="58" t="s">
        <v>119</v>
      </c>
      <c r="O6" s="58" t="s">
        <v>112</v>
      </c>
      <c r="P6" s="58" t="s">
        <v>119</v>
      </c>
    </row>
    <row r="7" spans="1:16">
      <c r="A7" s="29">
        <v>1</v>
      </c>
      <c r="B7" s="29">
        <v>2</v>
      </c>
      <c r="C7" s="29">
        <v>3</v>
      </c>
      <c r="D7" s="29"/>
      <c r="E7" s="58">
        <v>4</v>
      </c>
      <c r="F7" s="58">
        <v>5</v>
      </c>
      <c r="G7" s="58">
        <v>6</v>
      </c>
      <c r="H7" s="58">
        <v>7</v>
      </c>
      <c r="I7" s="58">
        <v>8</v>
      </c>
      <c r="J7" s="58">
        <v>9</v>
      </c>
      <c r="K7" s="58">
        <v>10</v>
      </c>
      <c r="L7" s="58">
        <v>11</v>
      </c>
      <c r="M7" s="58">
        <v>10</v>
      </c>
      <c r="N7" s="58">
        <v>11</v>
      </c>
      <c r="O7" s="58">
        <v>10</v>
      </c>
      <c r="P7" s="58">
        <v>11</v>
      </c>
    </row>
    <row r="8" spans="1:16" ht="15">
      <c r="A8" s="252" t="s">
        <v>79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28"/>
      <c r="P8" s="228"/>
    </row>
    <row r="9" spans="1:16" ht="105" customHeight="1">
      <c r="A9" s="254" t="s">
        <v>159</v>
      </c>
      <c r="B9" s="260" t="s">
        <v>130</v>
      </c>
      <c r="C9" s="261" t="s">
        <v>158</v>
      </c>
      <c r="D9" s="241" t="s">
        <v>58</v>
      </c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160"/>
      <c r="P9" s="160"/>
    </row>
    <row r="10" spans="1:16">
      <c r="A10" s="254"/>
      <c r="B10" s="260"/>
      <c r="C10" s="261"/>
      <c r="D10" s="76"/>
      <c r="E10" s="77">
        <f>'Исходн данные для расчета'!E9</f>
        <v>0</v>
      </c>
      <c r="F10" s="78">
        <v>5</v>
      </c>
      <c r="G10" s="77">
        <f>'Исходн данные для расчета'!F9</f>
        <v>0</v>
      </c>
      <c r="H10" s="78">
        <v>5</v>
      </c>
      <c r="I10" s="77">
        <f>'Исходн данные для расчета'!G9</f>
        <v>0</v>
      </c>
      <c r="J10" s="78">
        <v>5</v>
      </c>
      <c r="K10" s="77">
        <f>'Исходн данные для расчета'!H9</f>
        <v>0</v>
      </c>
      <c r="L10" s="78">
        <v>5</v>
      </c>
      <c r="M10" s="77">
        <f>'Исходн данные для расчета'!I9</f>
        <v>0</v>
      </c>
      <c r="N10" s="78">
        <v>5</v>
      </c>
      <c r="O10" s="97">
        <f>'Исходн данные для расчета'!J9</f>
        <v>0</v>
      </c>
      <c r="P10" s="102">
        <v>5</v>
      </c>
    </row>
    <row r="11" spans="1:16" ht="111.75" customHeight="1">
      <c r="A11" s="254" t="s">
        <v>172</v>
      </c>
      <c r="B11" s="260" t="s">
        <v>132</v>
      </c>
      <c r="C11" s="261" t="s">
        <v>164</v>
      </c>
      <c r="D11" s="238" t="s">
        <v>59</v>
      </c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28"/>
      <c r="P11" s="228"/>
    </row>
    <row r="12" spans="1:16">
      <c r="A12" s="254"/>
      <c r="B12" s="260"/>
      <c r="C12" s="261"/>
      <c r="D12" s="76"/>
      <c r="E12" s="79">
        <f>'Исходн данные для расчета'!E12</f>
        <v>98.430647650339182</v>
      </c>
      <c r="F12" s="78">
        <v>5</v>
      </c>
      <c r="G12" s="79">
        <f>'Исходн данные для расчета'!F12</f>
        <v>99.946436150713254</v>
      </c>
      <c r="H12" s="78">
        <v>5</v>
      </c>
      <c r="I12" s="79">
        <f>'Исходн данные для расчета'!G12</f>
        <v>99.474821165541471</v>
      </c>
      <c r="J12" s="78">
        <v>5</v>
      </c>
      <c r="K12" s="79">
        <f>'Исходн данные для расчета'!H12</f>
        <v>100</v>
      </c>
      <c r="L12" s="78">
        <v>5</v>
      </c>
      <c r="M12" s="79">
        <f>'Исходн данные для расчета'!I12</f>
        <v>99.485365868042862</v>
      </c>
      <c r="N12" s="78">
        <v>5</v>
      </c>
      <c r="O12" s="98">
        <f>'Исходн данные для расчета'!J12</f>
        <v>100</v>
      </c>
      <c r="P12" s="102">
        <v>5</v>
      </c>
    </row>
    <row r="13" spans="1:16" ht="23.25" customHeight="1">
      <c r="A13" s="262" t="s">
        <v>95</v>
      </c>
      <c r="B13" s="263"/>
      <c r="C13" s="264"/>
      <c r="D13" s="14"/>
      <c r="E13" s="63"/>
      <c r="F13" s="62">
        <f>F10+F12</f>
        <v>10</v>
      </c>
      <c r="G13" s="63"/>
      <c r="H13" s="62">
        <f>H10+H12</f>
        <v>10</v>
      </c>
      <c r="I13" s="61"/>
      <c r="J13" s="62">
        <f>J10+J12</f>
        <v>10</v>
      </c>
      <c r="K13" s="63"/>
      <c r="L13" s="71">
        <f>L10+L12</f>
        <v>10</v>
      </c>
      <c r="M13" s="63"/>
      <c r="N13" s="71">
        <f>N10+N12</f>
        <v>10</v>
      </c>
      <c r="O13" s="96"/>
      <c r="P13" s="99">
        <f>P10+P12</f>
        <v>10</v>
      </c>
    </row>
    <row r="14" spans="1:16" ht="15.75" customHeight="1">
      <c r="A14" s="254" t="s">
        <v>80</v>
      </c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40"/>
      <c r="P14" s="240"/>
    </row>
    <row r="15" spans="1:16" ht="108" customHeight="1">
      <c r="A15" s="187" t="s">
        <v>173</v>
      </c>
      <c r="B15" s="166" t="s">
        <v>135</v>
      </c>
      <c r="C15" s="190" t="s">
        <v>165</v>
      </c>
      <c r="D15" s="255" t="s">
        <v>60</v>
      </c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160"/>
      <c r="P15" s="160"/>
    </row>
    <row r="16" spans="1:16" ht="15.75" customHeight="1">
      <c r="A16" s="216"/>
      <c r="B16" s="162"/>
      <c r="C16" s="259"/>
      <c r="D16" s="80"/>
      <c r="E16" s="81">
        <f>'Исходн данные для расчета'!E17</f>
        <v>98.430647650339182</v>
      </c>
      <c r="F16" s="78">
        <v>4</v>
      </c>
      <c r="G16" s="81">
        <f>'Исходн данные для расчета'!F17</f>
        <v>99.946436150713254</v>
      </c>
      <c r="H16" s="78">
        <v>4</v>
      </c>
      <c r="I16" s="81">
        <f>'Исходн данные для расчета'!G17</f>
        <v>99.474821165541471</v>
      </c>
      <c r="J16" s="78">
        <v>4</v>
      </c>
      <c r="K16" s="81">
        <f>'Исходн данные для расчета'!H17</f>
        <v>100</v>
      </c>
      <c r="L16" s="78">
        <v>5</v>
      </c>
      <c r="M16" s="81">
        <f>'Исходн данные для расчета'!I17</f>
        <v>99.485365868042862</v>
      </c>
      <c r="N16" s="78">
        <v>4</v>
      </c>
      <c r="O16" s="100">
        <f>'Исходн данные для расчета'!J17</f>
        <v>100</v>
      </c>
      <c r="P16" s="102">
        <v>5</v>
      </c>
    </row>
    <row r="17" spans="1:16" ht="81.75" customHeight="1">
      <c r="A17" s="216" t="s">
        <v>136</v>
      </c>
      <c r="B17" s="162" t="s">
        <v>168</v>
      </c>
      <c r="C17" s="163" t="s">
        <v>171</v>
      </c>
      <c r="D17" s="238" t="s">
        <v>61</v>
      </c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28"/>
      <c r="P17" s="228"/>
    </row>
    <row r="18" spans="1:16" ht="22.5" customHeight="1">
      <c r="A18" s="216"/>
      <c r="B18" s="162"/>
      <c r="C18" s="163"/>
      <c r="D18" s="76"/>
      <c r="E18" s="81" t="str">
        <f>'Исходн данные для расчета'!E20</f>
        <v>х</v>
      </c>
      <c r="F18" s="78">
        <v>0</v>
      </c>
      <c r="G18" s="81">
        <f>'Исходн данные для расчета'!F20</f>
        <v>100</v>
      </c>
      <c r="H18" s="78">
        <v>5</v>
      </c>
      <c r="I18" s="81">
        <f>'Исходн данные для расчета'!G20</f>
        <v>100</v>
      </c>
      <c r="J18" s="78">
        <v>5</v>
      </c>
      <c r="K18" s="81">
        <f>'Исходн данные для расчета'!H20</f>
        <v>100</v>
      </c>
      <c r="L18" s="78">
        <v>5</v>
      </c>
      <c r="M18" s="81">
        <f>'Исходн данные для расчета'!I20</f>
        <v>100</v>
      </c>
      <c r="N18" s="78">
        <v>5</v>
      </c>
      <c r="O18" s="100">
        <f>'Исходн данные для расчета'!J20</f>
        <v>100</v>
      </c>
      <c r="P18" s="102">
        <v>5</v>
      </c>
    </row>
    <row r="19" spans="1:16" ht="76.5" customHeight="1">
      <c r="A19" s="216" t="s">
        <v>137</v>
      </c>
      <c r="B19" s="260" t="s">
        <v>176</v>
      </c>
      <c r="C19" s="163" t="s">
        <v>174</v>
      </c>
      <c r="D19" s="257" t="s">
        <v>91</v>
      </c>
      <c r="E19" s="258"/>
      <c r="F19" s="258"/>
      <c r="G19" s="258"/>
      <c r="H19" s="258"/>
      <c r="I19" s="258"/>
      <c r="J19" s="258"/>
      <c r="K19" s="258"/>
      <c r="L19" s="258"/>
      <c r="M19" s="258"/>
      <c r="N19" s="258"/>
      <c r="O19" s="228"/>
      <c r="P19" s="228"/>
    </row>
    <row r="20" spans="1:16" ht="78.75" customHeight="1">
      <c r="A20" s="216"/>
      <c r="B20" s="260"/>
      <c r="C20" s="163"/>
      <c r="D20" s="76"/>
      <c r="E20" s="81" t="str">
        <f>'Исходн данные для расчета'!E23</f>
        <v>х</v>
      </c>
      <c r="F20" s="78"/>
      <c r="G20" s="81" t="str">
        <f>'Исходн данные для расчета'!F23</f>
        <v>в установленные сроки</v>
      </c>
      <c r="H20" s="78">
        <v>5</v>
      </c>
      <c r="I20" s="81" t="str">
        <f>'Исходн данные для расчета'!G23</f>
        <v>в установленные сроки</v>
      </c>
      <c r="J20" s="78">
        <v>5</v>
      </c>
      <c r="K20" s="81" t="str">
        <f>'Исходн данные для расчета'!H23</f>
        <v>в установленные сроки</v>
      </c>
      <c r="L20" s="78">
        <v>5</v>
      </c>
      <c r="M20" s="81" t="str">
        <f>'Исходн данные для расчета'!J23</f>
        <v>в установленные сроки</v>
      </c>
      <c r="N20" s="78">
        <v>5</v>
      </c>
      <c r="O20" s="101" t="str">
        <f>'Исходн данные для расчета'!J23</f>
        <v>в установленные сроки</v>
      </c>
      <c r="P20" s="102">
        <v>5</v>
      </c>
    </row>
    <row r="21" spans="1:16" ht="41.25" customHeight="1">
      <c r="A21" s="216" t="s">
        <v>175</v>
      </c>
      <c r="B21" s="162" t="s">
        <v>177</v>
      </c>
      <c r="C21" s="163" t="s">
        <v>138</v>
      </c>
      <c r="D21" s="238" t="s">
        <v>62</v>
      </c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28"/>
      <c r="P21" s="228"/>
    </row>
    <row r="22" spans="1:16" ht="97.5" customHeight="1">
      <c r="A22" s="216"/>
      <c r="B22" s="162"/>
      <c r="C22" s="163"/>
      <c r="D22" s="76"/>
      <c r="E22" s="81" t="str">
        <f>'Исходн данные для расчета'!E24</f>
        <v>бюджетная роспись ГРБС утверждена с соблюдением установленных сроков</v>
      </c>
      <c r="F22" s="78">
        <v>5</v>
      </c>
      <c r="G22" s="81" t="str">
        <f>'Исходн данные для расчета'!F24</f>
        <v>х</v>
      </c>
      <c r="H22" s="78"/>
      <c r="I22" s="81" t="str">
        <f>'Исходн данные для расчета'!G24</f>
        <v>х</v>
      </c>
      <c r="J22" s="78"/>
      <c r="K22" s="81" t="str">
        <f>'Исходн данные для расчета'!H24</f>
        <v>х</v>
      </c>
      <c r="L22" s="78"/>
      <c r="M22" s="81" t="str">
        <f>'Исходн данные для расчета'!I24</f>
        <v>х</v>
      </c>
      <c r="N22" s="78"/>
      <c r="O22" s="81" t="str">
        <f>'Исходн данные для расчета'!J24</f>
        <v>х</v>
      </c>
      <c r="P22" s="78"/>
    </row>
    <row r="23" spans="1:16" ht="59.25" customHeight="1">
      <c r="A23" s="216" t="s">
        <v>178</v>
      </c>
      <c r="B23" s="162" t="s">
        <v>180</v>
      </c>
      <c r="C23" s="163" t="s">
        <v>179</v>
      </c>
      <c r="D23" s="236" t="s">
        <v>93</v>
      </c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28"/>
      <c r="P23" s="228"/>
    </row>
    <row r="24" spans="1:16" ht="80.25" customHeight="1">
      <c r="A24" s="216"/>
      <c r="B24" s="162"/>
      <c r="C24" s="163"/>
      <c r="D24" s="76"/>
      <c r="E24" s="81" t="str">
        <f>'Исходн данные для расчета'!E25</f>
        <v>правовой акт ГРБС соответствует требованиям пунктов 1 - 4</v>
      </c>
      <c r="F24" s="78">
        <v>5</v>
      </c>
      <c r="G24" s="81" t="str">
        <f>'Исходн данные для расчета'!F25</f>
        <v>х</v>
      </c>
      <c r="H24" s="78"/>
      <c r="I24" s="81" t="str">
        <f>'Исходн данные для расчета'!G25</f>
        <v>х</v>
      </c>
      <c r="J24" s="78"/>
      <c r="K24" s="81" t="str">
        <f>'Исходн данные для расчета'!H25</f>
        <v>х</v>
      </c>
      <c r="L24" s="78"/>
      <c r="M24" s="81" t="str">
        <f>'Исходн данные для расчета'!I25</f>
        <v>х</v>
      </c>
      <c r="N24" s="78"/>
      <c r="O24" s="81" t="str">
        <f>'Исходн данные для расчета'!J25</f>
        <v>х</v>
      </c>
      <c r="P24" s="78"/>
    </row>
    <row r="25" spans="1:16" ht="100.5" customHeight="1">
      <c r="A25" s="216" t="s">
        <v>181</v>
      </c>
      <c r="B25" s="162" t="s">
        <v>182</v>
      </c>
      <c r="C25" s="163" t="s">
        <v>0</v>
      </c>
      <c r="D25" s="238" t="s">
        <v>63</v>
      </c>
      <c r="E25" s="239"/>
      <c r="F25" s="239"/>
      <c r="G25" s="239"/>
      <c r="H25" s="239"/>
      <c r="I25" s="239"/>
      <c r="J25" s="239"/>
      <c r="K25" s="239"/>
      <c r="L25" s="239"/>
      <c r="M25" s="239"/>
      <c r="N25" s="239"/>
      <c r="O25" s="228"/>
      <c r="P25" s="228"/>
    </row>
    <row r="26" spans="1:16">
      <c r="A26" s="216"/>
      <c r="B26" s="162"/>
      <c r="C26" s="163"/>
      <c r="D26" s="76"/>
      <c r="E26" s="81">
        <f>'Исходн данные для расчета'!E26</f>
        <v>100</v>
      </c>
      <c r="F26" s="78">
        <v>5</v>
      </c>
      <c r="G26" s="81" t="str">
        <f>'Исходн данные для расчета'!F26</f>
        <v>х</v>
      </c>
      <c r="H26" s="78"/>
      <c r="I26" s="81" t="str">
        <f>'Исходн данные для расчета'!G26</f>
        <v>х</v>
      </c>
      <c r="J26" s="78"/>
      <c r="K26" s="81" t="str">
        <f>'Исходн данные для расчета'!H26</f>
        <v>х</v>
      </c>
      <c r="L26" s="78"/>
      <c r="M26" s="81" t="str">
        <f>'Исходн данные для расчета'!I26</f>
        <v>х</v>
      </c>
      <c r="N26" s="78"/>
      <c r="O26" s="81" t="str">
        <f>'Исходн данные для расчета'!J26</f>
        <v>х</v>
      </c>
      <c r="P26" s="78"/>
    </row>
    <row r="27" spans="1:16">
      <c r="A27" s="248" t="s">
        <v>95</v>
      </c>
      <c r="B27" s="249"/>
      <c r="C27" s="250"/>
      <c r="D27" s="6"/>
      <c r="E27" s="64"/>
      <c r="F27" s="62">
        <f>F16+F18+F20+F22+F24+F26</f>
        <v>19</v>
      </c>
      <c r="G27" s="64"/>
      <c r="H27" s="62">
        <f>H16+H18+H20+H22+H24+H26</f>
        <v>14</v>
      </c>
      <c r="I27" s="64"/>
      <c r="J27" s="62">
        <f>J16+J18+J20+J22+J24+J26</f>
        <v>14</v>
      </c>
      <c r="K27" s="64"/>
      <c r="L27" s="62">
        <f>L16+L18+L20+L22+L24+L26</f>
        <v>15</v>
      </c>
      <c r="M27" s="64"/>
      <c r="N27" s="71">
        <f>N16+N18+N20+N22+N24+N26</f>
        <v>14</v>
      </c>
      <c r="O27" s="96"/>
      <c r="P27" s="99">
        <f>P16+P18+P20+P22+P24+P26</f>
        <v>15</v>
      </c>
    </row>
    <row r="28" spans="1:16" ht="15.75" customHeight="1">
      <c r="A28" s="216" t="s">
        <v>81</v>
      </c>
      <c r="B28" s="216"/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40"/>
      <c r="P28" s="240"/>
    </row>
    <row r="29" spans="1:16" ht="101.25" customHeight="1">
      <c r="A29" s="187" t="s">
        <v>5</v>
      </c>
      <c r="B29" s="166" t="s">
        <v>3</v>
      </c>
      <c r="C29" s="213" t="s">
        <v>4</v>
      </c>
      <c r="D29" s="241" t="s">
        <v>64</v>
      </c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160"/>
      <c r="P29" s="160"/>
    </row>
    <row r="30" spans="1:16">
      <c r="A30" s="216"/>
      <c r="B30" s="162"/>
      <c r="C30" s="215"/>
      <c r="D30" s="82"/>
      <c r="E30" s="81">
        <f>'Исходн данные для расчета'!E30</f>
        <v>0</v>
      </c>
      <c r="F30" s="78">
        <v>0</v>
      </c>
      <c r="G30" s="81" t="str">
        <f>'Исходн данные для расчета'!F30</f>
        <v>х</v>
      </c>
      <c r="H30" s="78"/>
      <c r="I30" s="81" t="str">
        <f>'Исходн данные для расчета'!G30</f>
        <v>х</v>
      </c>
      <c r="J30" s="78"/>
      <c r="K30" s="81" t="str">
        <f>'Исходн данные для расчета'!H30</f>
        <v>х</v>
      </c>
      <c r="L30" s="78"/>
      <c r="M30" s="81" t="str">
        <f>'Исходн данные для расчета'!I30</f>
        <v>х</v>
      </c>
      <c r="N30" s="78"/>
      <c r="O30" s="81" t="str">
        <f>'Исходн данные для расчета'!J30</f>
        <v>х</v>
      </c>
      <c r="P30" s="78"/>
    </row>
    <row r="31" spans="1:16" ht="70.5" customHeight="1">
      <c r="A31" s="216" t="s">
        <v>8</v>
      </c>
      <c r="B31" s="162" t="s">
        <v>9</v>
      </c>
      <c r="C31" s="215" t="s">
        <v>140</v>
      </c>
      <c r="D31" s="243" t="s">
        <v>65</v>
      </c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28"/>
      <c r="P31" s="228"/>
    </row>
    <row r="32" spans="1:16">
      <c r="A32" s="216"/>
      <c r="B32" s="162"/>
      <c r="C32" s="215"/>
      <c r="D32" s="82"/>
      <c r="E32" s="81">
        <f>'Исходн данные для расчета'!E33</f>
        <v>0</v>
      </c>
      <c r="F32" s="78">
        <v>0</v>
      </c>
      <c r="G32" s="81" t="str">
        <f>'Исходн данные для расчета'!F33</f>
        <v>х</v>
      </c>
      <c r="H32" s="78"/>
      <c r="I32" s="81" t="str">
        <f>'Исходн данные для расчета'!G33</f>
        <v>х</v>
      </c>
      <c r="J32" s="78"/>
      <c r="K32" s="81" t="str">
        <f>'Исходн данные для расчета'!H33</f>
        <v>х</v>
      </c>
      <c r="L32" s="78"/>
      <c r="M32" s="81" t="str">
        <f>'Исходн данные для расчета'!J33</f>
        <v>х</v>
      </c>
      <c r="N32" s="78"/>
      <c r="O32" s="81" t="str">
        <f>'Исходн данные для расчета'!J33</f>
        <v>х</v>
      </c>
      <c r="P32" s="78"/>
    </row>
    <row r="33" spans="1:16">
      <c r="A33" s="248" t="s">
        <v>95</v>
      </c>
      <c r="B33" s="249"/>
      <c r="C33" s="250"/>
      <c r="D33" s="9"/>
      <c r="E33" s="64"/>
      <c r="F33" s="62">
        <f>F30+F32</f>
        <v>0</v>
      </c>
      <c r="G33" s="64"/>
      <c r="H33" s="62">
        <f>H30+H32</f>
        <v>0</v>
      </c>
      <c r="I33" s="64"/>
      <c r="J33" s="62">
        <f>J30+J32</f>
        <v>0</v>
      </c>
      <c r="K33" s="64"/>
      <c r="L33" s="62">
        <f>L30+L32</f>
        <v>0</v>
      </c>
      <c r="M33" s="64"/>
      <c r="N33" s="71">
        <f>N30+N32</f>
        <v>0</v>
      </c>
      <c r="O33" s="64"/>
      <c r="P33" s="71">
        <f>P30+P32</f>
        <v>0</v>
      </c>
    </row>
    <row r="34" spans="1:16" ht="15" customHeight="1">
      <c r="A34" s="222" t="s">
        <v>82</v>
      </c>
      <c r="B34" s="223"/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4"/>
      <c r="N34" s="224"/>
      <c r="O34" s="224"/>
      <c r="P34" s="225"/>
    </row>
    <row r="35" spans="1:16" ht="63.75" customHeight="1">
      <c r="A35" s="187" t="s">
        <v>11</v>
      </c>
      <c r="B35" s="166" t="s">
        <v>12</v>
      </c>
      <c r="C35" s="169" t="s">
        <v>13</v>
      </c>
      <c r="D35" s="229" t="s">
        <v>66</v>
      </c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160"/>
      <c r="P35" s="160"/>
    </row>
    <row r="36" spans="1:16">
      <c r="A36" s="216"/>
      <c r="B36" s="162"/>
      <c r="C36" s="163"/>
      <c r="D36" s="76"/>
      <c r="E36" s="81">
        <f>'Исходн данные для расчета'!E37</f>
        <v>0</v>
      </c>
      <c r="F36" s="83">
        <v>5</v>
      </c>
      <c r="G36" s="81">
        <f>'Исходн данные для расчета'!F37</f>
        <v>0</v>
      </c>
      <c r="H36" s="78">
        <v>5</v>
      </c>
      <c r="I36" s="81">
        <f>'Исходн данные для расчета'!G37</f>
        <v>0</v>
      </c>
      <c r="J36" s="78">
        <v>5</v>
      </c>
      <c r="K36" s="81">
        <f>'Исходн данные для расчета'!H37</f>
        <v>0</v>
      </c>
      <c r="L36" s="78">
        <v>5</v>
      </c>
      <c r="M36" s="81">
        <f>'Исходн данные для расчета'!I37</f>
        <v>0</v>
      </c>
      <c r="N36" s="78">
        <v>5</v>
      </c>
      <c r="O36" s="81">
        <f>'Исходн данные для расчета'!K37</f>
        <v>0</v>
      </c>
      <c r="P36" s="78">
        <v>5</v>
      </c>
    </row>
    <row r="37" spans="1:16" ht="147.75" customHeight="1">
      <c r="A37" s="216" t="s">
        <v>15</v>
      </c>
      <c r="B37" s="217" t="s">
        <v>142</v>
      </c>
      <c r="C37" s="269" t="s">
        <v>20</v>
      </c>
      <c r="D37" s="245" t="s">
        <v>67</v>
      </c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28"/>
      <c r="P37" s="228"/>
    </row>
    <row r="38" spans="1:16" ht="15.75" customHeight="1">
      <c r="A38" s="216"/>
      <c r="B38" s="217"/>
      <c r="C38" s="269"/>
      <c r="D38" s="136" t="s">
        <v>192</v>
      </c>
      <c r="E38" s="156"/>
      <c r="F38" s="137"/>
      <c r="G38" s="137"/>
      <c r="H38" s="137"/>
      <c r="I38" s="137"/>
      <c r="J38" s="137"/>
      <c r="K38" s="137"/>
      <c r="L38" s="137"/>
      <c r="M38" s="137"/>
      <c r="N38" s="137"/>
      <c r="O38" s="135"/>
      <c r="P38" s="135"/>
    </row>
    <row r="39" spans="1:16">
      <c r="A39" s="216"/>
      <c r="B39" s="217"/>
      <c r="C39" s="269"/>
      <c r="D39" s="84"/>
      <c r="E39" s="81">
        <f>'Исходн данные для расчета'!E38</f>
        <v>-2.4478067795004454E-3</v>
      </c>
      <c r="F39" s="78">
        <v>2</v>
      </c>
      <c r="G39" s="81">
        <f>'Исходн данные для расчета'!F38</f>
        <v>-1.1926868678377854E-2</v>
      </c>
      <c r="H39" s="78">
        <v>3</v>
      </c>
      <c r="I39" s="81">
        <f>'Исходн данные для расчета'!G38</f>
        <v>-6.8945632745167851E-2</v>
      </c>
      <c r="J39" s="78">
        <v>3</v>
      </c>
      <c r="K39" s="81">
        <f>'Исходн данные для расчета'!H38</f>
        <v>0.16056314046366083</v>
      </c>
      <c r="L39" s="78">
        <v>4</v>
      </c>
      <c r="M39" s="81">
        <f>'Исходн данные для расчета'!I38</f>
        <v>-0.36269562579617015</v>
      </c>
      <c r="N39" s="78">
        <v>3</v>
      </c>
      <c r="O39" s="81">
        <f>'Исходн данные для расчета'!J38</f>
        <v>1.0235018877277902E-2</v>
      </c>
      <c r="P39" s="78">
        <v>4</v>
      </c>
    </row>
    <row r="40" spans="1:16" ht="78.75" customHeight="1">
      <c r="A40" s="161" t="s">
        <v>21</v>
      </c>
      <c r="B40" s="162" t="s">
        <v>22</v>
      </c>
      <c r="C40" s="215" t="s">
        <v>99</v>
      </c>
      <c r="D40" s="247">
        <f>O36</f>
        <v>0</v>
      </c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28"/>
      <c r="P40" s="228"/>
    </row>
    <row r="41" spans="1:16" ht="80.25" customHeight="1">
      <c r="A41" s="161"/>
      <c r="B41" s="162"/>
      <c r="C41" s="215"/>
      <c r="D41" s="82"/>
      <c r="E41" s="81" t="str">
        <f>'Исходн данные для расчета'!E45</f>
        <v>фрагмент РРО представлен Главным распорядителем до 1 апреля</v>
      </c>
      <c r="F41" s="78">
        <v>5</v>
      </c>
      <c r="G41" s="81" t="str">
        <f>'Исходн данные для расчета'!F45</f>
        <v>фрагмент РРО представлен Главным распорядителем до 1 апреля</v>
      </c>
      <c r="H41" s="78">
        <v>5</v>
      </c>
      <c r="I41" s="81" t="str">
        <f>'Исходн данные для расчета'!G45</f>
        <v>фрагмент РРО представлен Главным распорядителем до 1 апреля</v>
      </c>
      <c r="J41" s="78">
        <v>5</v>
      </c>
      <c r="K41" s="81" t="str">
        <f>'Исходн данные для расчета'!H45</f>
        <v>фрагмент РРО представлен Главным распорядителем до 1 апреля</v>
      </c>
      <c r="L41" s="78">
        <v>5</v>
      </c>
      <c r="M41" s="81" t="str">
        <f>'Исходн данные для расчета'!I45</f>
        <v>фрагмент РРО представлен Главным распорядителем до 1 апреля</v>
      </c>
      <c r="N41" s="78">
        <v>5</v>
      </c>
      <c r="O41" s="81" t="str">
        <f>'Исходн данные для расчета'!J45</f>
        <v>фрагмент РРО представлен Главным распорядителем до 1 апреля</v>
      </c>
      <c r="P41" s="78">
        <v>5</v>
      </c>
    </row>
    <row r="42" spans="1:16" ht="151.5" customHeight="1">
      <c r="A42" s="161" t="s">
        <v>23</v>
      </c>
      <c r="B42" s="162" t="s">
        <v>144</v>
      </c>
      <c r="C42" s="215" t="s">
        <v>145</v>
      </c>
      <c r="D42" s="245" t="s">
        <v>68</v>
      </c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28"/>
      <c r="P42" s="228"/>
    </row>
    <row r="43" spans="1:16">
      <c r="A43" s="161"/>
      <c r="B43" s="162"/>
      <c r="C43" s="215"/>
      <c r="D43" s="82"/>
      <c r="E43" s="81">
        <f>'Исходн данные для расчета'!E46</f>
        <v>0</v>
      </c>
      <c r="F43" s="78">
        <v>0</v>
      </c>
      <c r="G43" s="81">
        <f>'Исходн данные для расчета'!F46</f>
        <v>0</v>
      </c>
      <c r="H43" s="78">
        <v>0</v>
      </c>
      <c r="I43" s="81">
        <f>'Исходн данные для расчета'!G46</f>
        <v>0</v>
      </c>
      <c r="J43" s="78">
        <v>0</v>
      </c>
      <c r="K43" s="81">
        <f>'Исходн данные для расчета'!H46</f>
        <v>0</v>
      </c>
      <c r="L43" s="78">
        <v>0</v>
      </c>
      <c r="M43" s="81">
        <f>'Исходн данные для расчета'!I46</f>
        <v>0</v>
      </c>
      <c r="N43" s="78">
        <v>0</v>
      </c>
      <c r="O43" s="81">
        <f>'Исходн данные для расчета'!J46</f>
        <v>0</v>
      </c>
      <c r="P43" s="78">
        <v>0</v>
      </c>
    </row>
    <row r="44" spans="1:16">
      <c r="A44" s="266" t="s">
        <v>95</v>
      </c>
      <c r="B44" s="267"/>
      <c r="C44" s="268"/>
      <c r="D44" s="52"/>
      <c r="E44" s="62"/>
      <c r="F44" s="62">
        <f>F36+F39+F41+F43</f>
        <v>12</v>
      </c>
      <c r="G44" s="62"/>
      <c r="H44" s="62">
        <f>H36+H39+H41+H43</f>
        <v>13</v>
      </c>
      <c r="I44" s="62"/>
      <c r="J44" s="62">
        <f>J36+J39+J41+J43</f>
        <v>13</v>
      </c>
      <c r="K44" s="62"/>
      <c r="L44" s="62">
        <f>L36+L39+L41+L43</f>
        <v>14</v>
      </c>
      <c r="M44" s="71"/>
      <c r="N44" s="71">
        <f>N36+N39+N41+N43</f>
        <v>13</v>
      </c>
      <c r="O44" s="71"/>
      <c r="P44" s="71">
        <f>P36+P39+P41+P43</f>
        <v>14</v>
      </c>
    </row>
    <row r="45" spans="1:16" ht="15.75" customHeight="1">
      <c r="A45" s="226" t="s">
        <v>83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8"/>
      <c r="P45" s="228"/>
    </row>
    <row r="46" spans="1:16" ht="28.5" customHeight="1">
      <c r="A46" s="161" t="s">
        <v>26</v>
      </c>
      <c r="B46" s="162" t="s">
        <v>27</v>
      </c>
      <c r="C46" s="215" t="s">
        <v>147</v>
      </c>
      <c r="D46" s="233" t="s">
        <v>69</v>
      </c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5"/>
      <c r="P46" s="235"/>
    </row>
    <row r="47" spans="1:16" ht="104.25" customHeight="1">
      <c r="A47" s="161"/>
      <c r="B47" s="162"/>
      <c r="C47" s="215"/>
      <c r="D47" s="82"/>
      <c r="E47" s="81">
        <f>'Исходн данные для расчета'!E54</f>
        <v>0</v>
      </c>
      <c r="F47" s="78">
        <v>5</v>
      </c>
      <c r="G47" s="81">
        <f>'Исходн данные для расчета'!F54</f>
        <v>0</v>
      </c>
      <c r="H47" s="78">
        <v>5</v>
      </c>
      <c r="I47" s="81">
        <f>'Исходн данные для расчета'!G54</f>
        <v>0</v>
      </c>
      <c r="J47" s="78">
        <v>5</v>
      </c>
      <c r="K47" s="81">
        <f>'Исходн данные для расчета'!H54</f>
        <v>0</v>
      </c>
      <c r="L47" s="78">
        <v>5</v>
      </c>
      <c r="M47" s="81">
        <f>'Исходн данные для расчета'!I54</f>
        <v>0</v>
      </c>
      <c r="N47" s="78">
        <v>5</v>
      </c>
      <c r="O47" s="81">
        <f>'Исходн данные для расчета'!J54</f>
        <v>0</v>
      </c>
      <c r="P47" s="78">
        <v>5</v>
      </c>
    </row>
    <row r="48" spans="1:16">
      <c r="A48" s="266" t="s">
        <v>95</v>
      </c>
      <c r="B48" s="267"/>
      <c r="C48" s="268"/>
      <c r="D48" s="9"/>
      <c r="E48" s="61"/>
      <c r="F48" s="62">
        <f>F47</f>
        <v>5</v>
      </c>
      <c r="G48" s="61"/>
      <c r="H48" s="62">
        <f>H47</f>
        <v>5</v>
      </c>
      <c r="I48" s="61"/>
      <c r="J48" s="62">
        <f>J47</f>
        <v>5</v>
      </c>
      <c r="K48" s="61"/>
      <c r="L48" s="62">
        <f>L47</f>
        <v>5</v>
      </c>
      <c r="M48" s="61"/>
      <c r="N48" s="71">
        <f>N47</f>
        <v>5</v>
      </c>
      <c r="O48" s="61"/>
      <c r="P48" s="71">
        <f>P47</f>
        <v>5</v>
      </c>
    </row>
    <row r="49" spans="1:16" ht="15.75" customHeight="1">
      <c r="A49" s="226" t="s">
        <v>84</v>
      </c>
      <c r="B49" s="227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8"/>
      <c r="P49" s="228"/>
    </row>
    <row r="50" spans="1:16" ht="126" customHeight="1">
      <c r="A50" s="161" t="s">
        <v>28</v>
      </c>
      <c r="B50" s="162" t="s">
        <v>29</v>
      </c>
      <c r="C50" s="163" t="s">
        <v>149</v>
      </c>
      <c r="D50" s="233" t="s">
        <v>70</v>
      </c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5"/>
      <c r="P50" s="235"/>
    </row>
    <row r="51" spans="1:16" ht="223.5" customHeight="1">
      <c r="A51" s="161"/>
      <c r="B51" s="162"/>
      <c r="C51" s="163"/>
      <c r="D51" s="76"/>
      <c r="E51" s="81" t="str">
        <f>'Исходн данные для расчета'!E56</f>
        <v>наличие отчета о проведении мониторинга результатов деятельности подведомственных учреждений и публикации рейтинга результатов деятельности подведомственных учреждений в сети Интернет</v>
      </c>
      <c r="F51" s="78">
        <v>5</v>
      </c>
      <c r="G51" s="81" t="str">
        <f>'Исходн данные для расчета'!F56</f>
        <v>наличие отчета о проведении мониторинга результатов деятельности подведомственных учреждений и публикации рейтинга результатов деятельности подведомственных учреждений в сети Интернет</v>
      </c>
      <c r="H51" s="78">
        <v>5</v>
      </c>
      <c r="I51" s="81" t="str">
        <f>'Исходн данные для расчета'!G56</f>
        <v>наличие отчета о проведении мониторинга результатов деятельности подведомственных учреждений и публикации рейтинга результатов деятельности подведомственных учреждений в сети Интернет</v>
      </c>
      <c r="J51" s="78">
        <v>5</v>
      </c>
      <c r="K51" s="81" t="str">
        <f>'Исходн данные для расчета'!H56</f>
        <v>наличие отчета о проведении мониторинга результатов деятельности подведомственных учреждений и публикации рейтинга результатов деятельности подведомственных учреждений в сети Интернет</v>
      </c>
      <c r="L51" s="78">
        <v>5</v>
      </c>
      <c r="M51" s="81" t="str">
        <f>'Исходн данные для расчета'!I56</f>
        <v>наличие отчета о проведении мониторинга результатов деятельности подведомственных учреждений и публикации рейтинга результатов деятельности подведомственных учреждений в сети Интернет</v>
      </c>
      <c r="N51" s="78">
        <v>5</v>
      </c>
      <c r="O51" s="81" t="str">
        <f>'Исходн данные для расчета'!J56</f>
        <v>наличие отчета о проведении мониторинга результатов деятельности подведомственных учреждений и публикации рейтинга результатов деятельности подведомственных учреждений в сети Интернет</v>
      </c>
      <c r="P51" s="78">
        <v>5</v>
      </c>
    </row>
    <row r="52" spans="1:16" ht="90" customHeight="1">
      <c r="A52" s="161" t="s">
        <v>30</v>
      </c>
      <c r="B52" s="162" t="s">
        <v>31</v>
      </c>
      <c r="C52" s="163" t="s">
        <v>34</v>
      </c>
      <c r="D52" s="245" t="s">
        <v>71</v>
      </c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28"/>
      <c r="P52" s="228"/>
    </row>
    <row r="53" spans="1:16">
      <c r="A53" s="161"/>
      <c r="B53" s="162"/>
      <c r="C53" s="163"/>
      <c r="D53" s="76"/>
      <c r="E53" s="81">
        <f>'Исходн данные для расчета'!E57</f>
        <v>0</v>
      </c>
      <c r="F53" s="78">
        <v>5</v>
      </c>
      <c r="G53" s="81">
        <f>'Исходн данные для расчета'!F57</f>
        <v>0</v>
      </c>
      <c r="H53" s="78">
        <v>5</v>
      </c>
      <c r="I53" s="81">
        <f>'Исходн данные для расчета'!G57</f>
        <v>0</v>
      </c>
      <c r="J53" s="78">
        <v>5</v>
      </c>
      <c r="K53" s="81">
        <f>'Исходн данные для расчета'!H57</f>
        <v>0</v>
      </c>
      <c r="L53" s="78">
        <v>5</v>
      </c>
      <c r="M53" s="81">
        <f>'Исходн данные для расчета'!I57</f>
        <v>0</v>
      </c>
      <c r="N53" s="78">
        <v>5</v>
      </c>
      <c r="O53" s="81">
        <f>'Исходн данные для расчета'!J57</f>
        <v>0</v>
      </c>
      <c r="P53" s="78">
        <v>5</v>
      </c>
    </row>
    <row r="54" spans="1:16" ht="128.25" customHeight="1">
      <c r="A54" s="161" t="s">
        <v>35</v>
      </c>
      <c r="B54" s="162" t="s">
        <v>36</v>
      </c>
      <c r="C54" s="163" t="s">
        <v>37</v>
      </c>
      <c r="D54" s="245" t="s">
        <v>72</v>
      </c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28"/>
      <c r="P54" s="228"/>
    </row>
    <row r="55" spans="1:16">
      <c r="A55" s="161"/>
      <c r="B55" s="162"/>
      <c r="C55" s="163"/>
      <c r="D55" s="76"/>
      <c r="E55" s="81" t="str">
        <f>'Исходн данные для расчета'!E60</f>
        <v>х</v>
      </c>
      <c r="F55" s="78">
        <v>5</v>
      </c>
      <c r="G55" s="81">
        <f>'Исходн данные для расчета'!F60</f>
        <v>1</v>
      </c>
      <c r="H55" s="78">
        <v>5</v>
      </c>
      <c r="I55" s="81">
        <f>'Исходн данные для расчета'!G60</f>
        <v>1</v>
      </c>
      <c r="J55" s="78">
        <v>5</v>
      </c>
      <c r="K55" s="81">
        <f>'Исходн данные для расчета'!H60</f>
        <v>1</v>
      </c>
      <c r="L55" s="78">
        <v>5</v>
      </c>
      <c r="M55" s="81">
        <f>'Исходн данные для расчета'!I60</f>
        <v>1</v>
      </c>
      <c r="N55" s="78">
        <v>5</v>
      </c>
      <c r="O55" s="81">
        <f>'Исходн данные для расчета'!J60</f>
        <v>1</v>
      </c>
      <c r="P55" s="78">
        <v>5</v>
      </c>
    </row>
    <row r="56" spans="1:16" ht="59.25" customHeight="1">
      <c r="A56" s="161" t="s">
        <v>39</v>
      </c>
      <c r="B56" s="162" t="s">
        <v>40</v>
      </c>
      <c r="C56" s="163" t="s">
        <v>120</v>
      </c>
      <c r="D56" s="245" t="s">
        <v>73</v>
      </c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28"/>
      <c r="P56" s="228"/>
    </row>
    <row r="57" spans="1:16" ht="141" customHeight="1">
      <c r="A57" s="161"/>
      <c r="B57" s="162"/>
      <c r="C57" s="163"/>
      <c r="D57" s="85"/>
      <c r="E57" s="81" t="str">
        <f>'Исходн данные для расчета'!E63</f>
        <v>наличие правового акта ГРБС, определяющего процедуру и порядок осуществления внутреннего финансового контроля</v>
      </c>
      <c r="F57" s="78">
        <v>5</v>
      </c>
      <c r="G57" s="81" t="str">
        <f>'Исходн данные для расчета'!F63</f>
        <v>х</v>
      </c>
      <c r="H57" s="78"/>
      <c r="I57" s="81" t="str">
        <f>'Исходн данные для расчета'!G63</f>
        <v>х</v>
      </c>
      <c r="J57" s="78"/>
      <c r="K57" s="81" t="str">
        <f>'Исходн данные для расчета'!H63</f>
        <v>х</v>
      </c>
      <c r="L57" s="78"/>
      <c r="M57" s="81" t="str">
        <f>'Исходн данные для расчета'!I63</f>
        <v>х</v>
      </c>
      <c r="N57" s="78"/>
      <c r="O57" s="81" t="str">
        <f>'Исходн данные для расчета'!J63</f>
        <v>х</v>
      </c>
      <c r="P57" s="78"/>
    </row>
    <row r="58" spans="1:16">
      <c r="A58" s="266" t="s">
        <v>95</v>
      </c>
      <c r="B58" s="267"/>
      <c r="C58" s="268"/>
      <c r="D58" s="57"/>
      <c r="E58" s="64"/>
      <c r="F58" s="62">
        <f>F51+F53+F55+F57</f>
        <v>20</v>
      </c>
      <c r="G58" s="64"/>
      <c r="H58" s="62">
        <f>H51+H53+H55+H57</f>
        <v>15</v>
      </c>
      <c r="I58" s="64"/>
      <c r="J58" s="62">
        <f>J51+J53+J55+J57</f>
        <v>15</v>
      </c>
      <c r="K58" s="64"/>
      <c r="L58" s="62">
        <f>L51+L53+L55+L57</f>
        <v>15</v>
      </c>
      <c r="M58" s="64"/>
      <c r="N58" s="71">
        <f>N51+N53+N55+N57</f>
        <v>15</v>
      </c>
      <c r="O58" s="64"/>
      <c r="P58" s="71">
        <f>P51+P53+P55+P57</f>
        <v>15</v>
      </c>
    </row>
    <row r="59" spans="1:16" ht="15" customHeight="1">
      <c r="A59" s="226" t="s">
        <v>85</v>
      </c>
      <c r="B59" s="227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8"/>
      <c r="P59" s="228"/>
    </row>
    <row r="60" spans="1:16" ht="105" customHeight="1">
      <c r="A60" s="161" t="s">
        <v>41</v>
      </c>
      <c r="B60" s="162" t="s">
        <v>104</v>
      </c>
      <c r="C60" s="163" t="s">
        <v>43</v>
      </c>
      <c r="D60" s="229" t="s">
        <v>74</v>
      </c>
      <c r="E60" s="230"/>
      <c r="F60" s="230"/>
      <c r="G60" s="230"/>
      <c r="H60" s="230"/>
      <c r="I60" s="230"/>
      <c r="J60" s="230"/>
      <c r="K60" s="230"/>
      <c r="L60" s="230"/>
      <c r="M60" s="230"/>
      <c r="N60" s="230"/>
      <c r="O60" s="160"/>
      <c r="P60" s="160"/>
    </row>
    <row r="61" spans="1:16">
      <c r="A61" s="161"/>
      <c r="B61" s="162"/>
      <c r="C61" s="163"/>
      <c r="D61" s="76"/>
      <c r="E61" s="77">
        <f>'Исходн данные для расчета'!E58</f>
        <v>0</v>
      </c>
      <c r="F61" s="78">
        <v>5</v>
      </c>
      <c r="G61" s="77">
        <f>'Исходн данные для расчета'!F58</f>
        <v>0</v>
      </c>
      <c r="H61" s="78">
        <v>5</v>
      </c>
      <c r="I61" s="81">
        <f>'Исходн данные для расчета'!G58</f>
        <v>0</v>
      </c>
      <c r="J61" s="78">
        <v>5</v>
      </c>
      <c r="K61" s="86">
        <f>'Исходн данные для расчета'!H65</f>
        <v>0</v>
      </c>
      <c r="L61" s="78">
        <v>5</v>
      </c>
      <c r="M61" s="81">
        <f>'Исходн данные для расчета'!I58</f>
        <v>0</v>
      </c>
      <c r="N61" s="78">
        <v>5</v>
      </c>
      <c r="O61" s="86">
        <f>'Исходн данные для расчета'!J58</f>
        <v>0</v>
      </c>
      <c r="P61" s="78">
        <v>5</v>
      </c>
    </row>
    <row r="62" spans="1:16">
      <c r="A62" s="266" t="s">
        <v>95</v>
      </c>
      <c r="B62" s="267"/>
      <c r="C62" s="267"/>
      <c r="D62" s="68"/>
      <c r="E62" s="69"/>
      <c r="F62" s="67">
        <f>F61</f>
        <v>5</v>
      </c>
      <c r="G62" s="69"/>
      <c r="H62" s="67">
        <f>H61</f>
        <v>5</v>
      </c>
      <c r="I62" s="69"/>
      <c r="J62" s="67">
        <f>J61</f>
        <v>5</v>
      </c>
      <c r="K62" s="69"/>
      <c r="L62" s="67">
        <f>L61</f>
        <v>5</v>
      </c>
      <c r="M62" s="69"/>
      <c r="N62" s="67">
        <f>N61</f>
        <v>5</v>
      </c>
      <c r="O62" s="69"/>
      <c r="P62" s="67">
        <f>P61</f>
        <v>5</v>
      </c>
    </row>
    <row r="63" spans="1:16" ht="15" customHeight="1">
      <c r="A63" s="231" t="s">
        <v>86</v>
      </c>
      <c r="B63" s="232"/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160"/>
      <c r="P63" s="160"/>
    </row>
    <row r="64" spans="1:16" ht="207" customHeight="1">
      <c r="A64" s="161" t="s">
        <v>46</v>
      </c>
      <c r="B64" s="162" t="s">
        <v>49</v>
      </c>
      <c r="C64" s="163" t="s">
        <v>152</v>
      </c>
      <c r="D64" s="229" t="s">
        <v>75</v>
      </c>
      <c r="E64" s="230"/>
      <c r="F64" s="230"/>
      <c r="G64" s="230"/>
      <c r="H64" s="230"/>
      <c r="I64" s="230"/>
      <c r="J64" s="230"/>
      <c r="K64" s="230"/>
      <c r="L64" s="230"/>
      <c r="M64" s="230"/>
      <c r="N64" s="230"/>
      <c r="O64" s="160"/>
      <c r="P64" s="160"/>
    </row>
    <row r="65" spans="1:16">
      <c r="A65" s="161"/>
      <c r="B65" s="162"/>
      <c r="C65" s="163"/>
      <c r="D65" s="76"/>
      <c r="E65" s="86" t="str">
        <f>'Исходн данные для расчета'!E69</f>
        <v>х</v>
      </c>
      <c r="F65" s="78"/>
      <c r="G65" s="86">
        <f>'Исходн данные для расчета'!F69</f>
        <v>0</v>
      </c>
      <c r="H65" s="78">
        <v>5</v>
      </c>
      <c r="I65" s="86">
        <f>'Исходн данные для расчета'!G69</f>
        <v>0</v>
      </c>
      <c r="J65" s="78">
        <v>5</v>
      </c>
      <c r="K65" s="86">
        <f>'Исходн данные для расчета'!H69</f>
        <v>0</v>
      </c>
      <c r="L65" s="78">
        <v>5</v>
      </c>
      <c r="M65" s="86">
        <f>'Исходн данные для расчета'!I69</f>
        <v>0</v>
      </c>
      <c r="N65" s="78">
        <v>5</v>
      </c>
      <c r="O65" s="86">
        <f>'Исходн данные для расчета'!J69</f>
        <v>0</v>
      </c>
      <c r="P65" s="78">
        <v>5</v>
      </c>
    </row>
    <row r="66" spans="1:16" ht="148.5" customHeight="1">
      <c r="A66" s="161" t="s">
        <v>47</v>
      </c>
      <c r="B66" s="162" t="s">
        <v>50</v>
      </c>
      <c r="C66" s="163" t="s">
        <v>153</v>
      </c>
      <c r="D66" s="245" t="s">
        <v>76</v>
      </c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28"/>
      <c r="P66" s="228"/>
    </row>
    <row r="67" spans="1:16" ht="166.5" customHeight="1">
      <c r="A67" s="161"/>
      <c r="B67" s="162"/>
      <c r="C67" s="163"/>
      <c r="D67" s="76"/>
      <c r="E67" s="86" t="str">
        <f>'Исходн данные для расчета'!E70</f>
        <v xml:space="preserve"> информация, по состоянию на 31 декабря текущего года размещена подведомственными ГРБС учреждениями на официальном сайте в полном объеме</v>
      </c>
      <c r="F67" s="78">
        <v>5</v>
      </c>
      <c r="G67" s="86" t="str">
        <f>'Исходн данные для расчета'!F70</f>
        <v xml:space="preserve"> информация, по состоянию на 31 декабря текущего года размещена подведомственными ГРБС учреждениями на официальном сайте в полном объеме</v>
      </c>
      <c r="H67" s="78">
        <v>5</v>
      </c>
      <c r="I67" s="86" t="str">
        <f>'Исходн данные для расчета'!G70</f>
        <v xml:space="preserve"> информация, по состоянию на 31 декабря текущего года размещена подведомственными ГРБС учреждениями на официальном сайте в полном объеме</v>
      </c>
      <c r="J67" s="78">
        <v>5</v>
      </c>
      <c r="K67" s="86" t="str">
        <f>'Исходн данные для расчета'!H70</f>
        <v xml:space="preserve"> информация, по состоянию на 31 декабря текущего года размещена подведомственными ГРБС учреждениями на официальном сайте в полном объеме</v>
      </c>
      <c r="L67" s="78">
        <v>5</v>
      </c>
      <c r="M67" s="86" t="str">
        <f>'Исходн данные для расчета'!I70</f>
        <v xml:space="preserve"> информация, по состоянию на 31 декабря текущего года размещена подведомственными ГРБС учреждениями на официальном сайте в полном объеме</v>
      </c>
      <c r="N67" s="78">
        <v>5</v>
      </c>
      <c r="O67" s="86" t="str">
        <f>'Исходн данные для расчета'!J70</f>
        <v xml:space="preserve"> информация, по состоянию на 31 декабря текущего года размещена подведомственными ГРБС учреждениями на официальном сайте в полном объеме</v>
      </c>
      <c r="P67" s="78">
        <v>5</v>
      </c>
    </row>
    <row r="68" spans="1:16" ht="100.5" customHeight="1">
      <c r="A68" s="161" t="s">
        <v>48</v>
      </c>
      <c r="B68" s="162" t="s">
        <v>154</v>
      </c>
      <c r="C68" s="163" t="s">
        <v>51</v>
      </c>
      <c r="D68" s="245" t="s">
        <v>77</v>
      </c>
      <c r="E68" s="246"/>
      <c r="F68" s="246"/>
      <c r="G68" s="246"/>
      <c r="H68" s="246"/>
      <c r="I68" s="246"/>
      <c r="J68" s="246"/>
      <c r="K68" s="246"/>
      <c r="L68" s="246"/>
      <c r="M68" s="246"/>
      <c r="N68" s="246"/>
      <c r="O68" s="228"/>
      <c r="P68" s="228"/>
    </row>
    <row r="69" spans="1:16">
      <c r="A69" s="161"/>
      <c r="B69" s="162"/>
      <c r="C69" s="163"/>
      <c r="D69" s="76"/>
      <c r="E69" s="86" t="str">
        <f>'Исходн данные для расчета'!E71</f>
        <v>х</v>
      </c>
      <c r="F69" s="78"/>
      <c r="G69" s="86">
        <f>'Исходн данные для расчета'!F71</f>
        <v>0</v>
      </c>
      <c r="H69" s="78">
        <v>5</v>
      </c>
      <c r="I69" s="86">
        <f>'Исходн данные для расчета'!G71</f>
        <v>0</v>
      </c>
      <c r="J69" s="78">
        <v>4</v>
      </c>
      <c r="K69" s="86">
        <f>'Исходн данные для расчета'!H71</f>
        <v>0</v>
      </c>
      <c r="L69" s="78">
        <v>5</v>
      </c>
      <c r="M69" s="86">
        <f>'Исходн данные для расчета'!I71</f>
        <v>0</v>
      </c>
      <c r="N69" s="78">
        <v>5</v>
      </c>
      <c r="O69" s="86">
        <f>'Исходн данные для расчета'!J71</f>
        <v>0</v>
      </c>
      <c r="P69" s="78">
        <v>5</v>
      </c>
    </row>
    <row r="70" spans="1:16" ht="89.25" customHeight="1">
      <c r="A70" s="161" t="s">
        <v>54</v>
      </c>
      <c r="B70" s="162" t="s">
        <v>55</v>
      </c>
      <c r="C70" s="163" t="s">
        <v>155</v>
      </c>
      <c r="D70" s="245" t="s">
        <v>78</v>
      </c>
      <c r="E70" s="246"/>
      <c r="F70" s="246"/>
      <c r="G70" s="246"/>
      <c r="H70" s="246"/>
      <c r="I70" s="246"/>
      <c r="J70" s="246"/>
      <c r="K70" s="246"/>
      <c r="L70" s="246"/>
      <c r="M70" s="246"/>
      <c r="N70" s="246"/>
      <c r="O70" s="228"/>
      <c r="P70" s="228"/>
    </row>
    <row r="71" spans="1:16">
      <c r="A71" s="161"/>
      <c r="B71" s="162"/>
      <c r="C71" s="163"/>
      <c r="D71" s="76"/>
      <c r="E71" s="86" t="str">
        <f>'Исходн данные для расчета'!E74</f>
        <v>х</v>
      </c>
      <c r="F71" s="78"/>
      <c r="G71" s="86">
        <f>'Исходн данные для расчета'!F74</f>
        <v>0</v>
      </c>
      <c r="H71" s="78">
        <v>5</v>
      </c>
      <c r="I71" s="86">
        <f>'Исходн данные для расчета'!G74</f>
        <v>0</v>
      </c>
      <c r="J71" s="78">
        <v>5</v>
      </c>
      <c r="K71" s="86">
        <f>'Исходн данные для расчета'!H74</f>
        <v>0</v>
      </c>
      <c r="L71" s="78">
        <v>5</v>
      </c>
      <c r="M71" s="86">
        <f>'Исходн данные для расчета'!I74</f>
        <v>0</v>
      </c>
      <c r="N71" s="78">
        <v>5</v>
      </c>
      <c r="O71" s="86">
        <f>'Исходн данные для расчета'!J74</f>
        <v>0</v>
      </c>
      <c r="P71" s="78">
        <v>5</v>
      </c>
    </row>
    <row r="72" spans="1:16">
      <c r="A72" s="266" t="s">
        <v>95</v>
      </c>
      <c r="B72" s="267"/>
      <c r="C72" s="268"/>
      <c r="D72" s="6"/>
      <c r="E72" s="70"/>
      <c r="F72" s="71">
        <f>F65+F67+F69+F71</f>
        <v>5</v>
      </c>
      <c r="G72" s="70"/>
      <c r="H72" s="71">
        <f>H65+H67+H69+H71</f>
        <v>20</v>
      </c>
      <c r="I72" s="70"/>
      <c r="J72" s="71">
        <f>J65+J67+J69+J71</f>
        <v>19</v>
      </c>
      <c r="K72" s="70"/>
      <c r="L72" s="71">
        <f>L65+L67+L69+L71</f>
        <v>20</v>
      </c>
      <c r="M72" s="70"/>
      <c r="N72" s="71">
        <f>N65+N67+N69+N71</f>
        <v>20</v>
      </c>
      <c r="O72" s="70"/>
      <c r="P72" s="71">
        <f>P65+P67+P69+P71</f>
        <v>20</v>
      </c>
    </row>
    <row r="73" spans="1:16" s="60" customFormat="1">
      <c r="A73" s="270" t="s">
        <v>87</v>
      </c>
      <c r="B73" s="270"/>
      <c r="C73" s="270"/>
      <c r="D73" s="65"/>
      <c r="E73" s="66"/>
      <c r="F73" s="66">
        <f>F13+F27+F33+F44+F48+F58+F62+F72</f>
        <v>76</v>
      </c>
      <c r="G73" s="66"/>
      <c r="H73" s="66">
        <f>H10+H12+H16+H18+H20+H22+H24+H26+H30+H32+H36+H39+H41+H43+H47+H51+H53+H55+H57+H61+H65+H67+H69+H71</f>
        <v>82</v>
      </c>
      <c r="I73" s="66"/>
      <c r="J73" s="66">
        <f>J10+J12+J16+J18+J20+J22+J24+J26+J30+J32+J36+J39+J41+J43+J47+J51+J53+J55+J57+J61+J65+J67+J69+J71</f>
        <v>81</v>
      </c>
      <c r="K73" s="66"/>
      <c r="L73" s="66">
        <f>L10+L12+L16+L18+L20+L22+L24+L26+L30+L32+L36+L39+L41+L43+L47+L51+L53+L55+L57+L61+L65+L67+L69+L71</f>
        <v>84</v>
      </c>
      <c r="M73" s="66"/>
      <c r="N73" s="66">
        <f>N10+N12+N16+N18+N20+N22+N24+N26+N30+N32+N36+N39+N41+N43+N47+N51+N53+N55+N57+N61+N65+N67+N69+N71</f>
        <v>82</v>
      </c>
      <c r="O73" s="66"/>
      <c r="P73" s="66">
        <f>P10+P12+P16+P18+P20+P22+P24+P26+P30+P32+P36+P39+P41+P43+P47+P51+P53+P55+P57+P61+P65+P67+P69+P71</f>
        <v>84</v>
      </c>
    </row>
    <row r="76" spans="1:16" ht="15.75">
      <c r="A76" s="159" t="s">
        <v>188</v>
      </c>
      <c r="B76" s="159"/>
      <c r="C76" s="160"/>
      <c r="E76" s="138" t="s">
        <v>189</v>
      </c>
    </row>
  </sheetData>
  <mergeCells count="128">
    <mergeCell ref="A76:C76"/>
    <mergeCell ref="A29:A30"/>
    <mergeCell ref="B29:B30"/>
    <mergeCell ref="C29:C30"/>
    <mergeCell ref="A31:A32"/>
    <mergeCell ref="A1:L1"/>
    <mergeCell ref="A2:L2"/>
    <mergeCell ref="A3:L3"/>
    <mergeCell ref="A5:A6"/>
    <mergeCell ref="B5:B6"/>
    <mergeCell ref="C5:C6"/>
    <mergeCell ref="G5:H5"/>
    <mergeCell ref="E5:F5"/>
    <mergeCell ref="A4:L4"/>
    <mergeCell ref="D5:D6"/>
    <mergeCell ref="I5:J5"/>
    <mergeCell ref="K5:L5"/>
    <mergeCell ref="A19:A20"/>
    <mergeCell ref="B19:B20"/>
    <mergeCell ref="C19:C20"/>
    <mergeCell ref="A9:A10"/>
    <mergeCell ref="B9:B10"/>
    <mergeCell ref="C9:C10"/>
    <mergeCell ref="A60:A61"/>
    <mergeCell ref="B60:B61"/>
    <mergeCell ref="C60:C61"/>
    <mergeCell ref="D64:P64"/>
    <mergeCell ref="D66:P66"/>
    <mergeCell ref="D68:P68"/>
    <mergeCell ref="D70:P70"/>
    <mergeCell ref="A73:C73"/>
    <mergeCell ref="A72:C72"/>
    <mergeCell ref="A68:A69"/>
    <mergeCell ref="B68:B69"/>
    <mergeCell ref="C68:C69"/>
    <mergeCell ref="A66:A67"/>
    <mergeCell ref="B66:B67"/>
    <mergeCell ref="C66:C67"/>
    <mergeCell ref="A64:A65"/>
    <mergeCell ref="B64:B65"/>
    <mergeCell ref="C64:C65"/>
    <mergeCell ref="A70:A71"/>
    <mergeCell ref="B70:B71"/>
    <mergeCell ref="C70:C71"/>
    <mergeCell ref="B50:B51"/>
    <mergeCell ref="C50:C51"/>
    <mergeCell ref="A54:A55"/>
    <mergeCell ref="B54:B55"/>
    <mergeCell ref="C54:C55"/>
    <mergeCell ref="A56:A57"/>
    <mergeCell ref="B56:B57"/>
    <mergeCell ref="C56:C57"/>
    <mergeCell ref="A49:P49"/>
    <mergeCell ref="D52:P52"/>
    <mergeCell ref="D54:P54"/>
    <mergeCell ref="D56:P56"/>
    <mergeCell ref="A44:C44"/>
    <mergeCell ref="A48:C48"/>
    <mergeCell ref="A62:C62"/>
    <mergeCell ref="A58:C58"/>
    <mergeCell ref="A52:A53"/>
    <mergeCell ref="B52:B53"/>
    <mergeCell ref="C52:C53"/>
    <mergeCell ref="A50:A51"/>
    <mergeCell ref="B31:B32"/>
    <mergeCell ref="C31:C32"/>
    <mergeCell ref="A46:A47"/>
    <mergeCell ref="B46:B47"/>
    <mergeCell ref="C46:C47"/>
    <mergeCell ref="A40:A41"/>
    <mergeCell ref="B40:B41"/>
    <mergeCell ref="C40:C41"/>
    <mergeCell ref="A37:A39"/>
    <mergeCell ref="B37:B39"/>
    <mergeCell ref="C37:C39"/>
    <mergeCell ref="A35:A36"/>
    <mergeCell ref="B35:B36"/>
    <mergeCell ref="C35:C36"/>
    <mergeCell ref="A45:P45"/>
    <mergeCell ref="D46:P46"/>
    <mergeCell ref="C25:C26"/>
    <mergeCell ref="O5:P5"/>
    <mergeCell ref="A8:P8"/>
    <mergeCell ref="D9:P9"/>
    <mergeCell ref="D11:P11"/>
    <mergeCell ref="A14:P14"/>
    <mergeCell ref="D15:P15"/>
    <mergeCell ref="D17:P17"/>
    <mergeCell ref="D19:P19"/>
    <mergeCell ref="D21:P21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A11:A12"/>
    <mergeCell ref="B11:B12"/>
    <mergeCell ref="C11:C12"/>
    <mergeCell ref="A13:C13"/>
    <mergeCell ref="M5:N5"/>
    <mergeCell ref="A34:P34"/>
    <mergeCell ref="A59:P59"/>
    <mergeCell ref="D60:P60"/>
    <mergeCell ref="A63:P63"/>
    <mergeCell ref="D50:P50"/>
    <mergeCell ref="D23:P23"/>
    <mergeCell ref="D25:P25"/>
    <mergeCell ref="A28:P28"/>
    <mergeCell ref="D29:P29"/>
    <mergeCell ref="D31:P31"/>
    <mergeCell ref="D35:P35"/>
    <mergeCell ref="D37:P37"/>
    <mergeCell ref="D40:P40"/>
    <mergeCell ref="D42:P42"/>
    <mergeCell ref="A42:A43"/>
    <mergeCell ref="B42:B43"/>
    <mergeCell ref="C42:C43"/>
    <mergeCell ref="A27:C27"/>
    <mergeCell ref="A33:C33"/>
    <mergeCell ref="A23:A24"/>
    <mergeCell ref="B23:B24"/>
    <mergeCell ref="C23:C24"/>
    <mergeCell ref="A25:A26"/>
    <mergeCell ref="B25:B26"/>
  </mergeCells>
  <phoneticPr fontId="12" type="noConversion"/>
  <pageMargins left="0.19685039370078741" right="0.19685039370078741" top="0.39370078740157483" bottom="0.39370078740157483" header="0.11811023622047245" footer="0.11811023622047245"/>
  <pageSetup paperSize="9" scale="53" orientation="landscape" r:id="rId1"/>
  <headerFooter>
    <oddHeader>&amp;C&amp;P</oddHeader>
  </headerFooter>
  <rowBreaks count="2" manualBreakCount="2">
    <brk id="22" max="15" man="1"/>
    <brk id="42" max="15" man="1"/>
  </rowBreaks>
  <colBreaks count="1" manualBreakCount="1">
    <brk id="16" max="74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4:AB26"/>
  <sheetViews>
    <sheetView tabSelected="1" view="pageBreakPreview" zoomScale="90" zoomScaleNormal="90" zoomScaleSheetLayoutView="90" workbookViewId="0">
      <selection activeCell="Z19" sqref="Z19"/>
    </sheetView>
  </sheetViews>
  <sheetFormatPr defaultRowHeight="15"/>
  <cols>
    <col min="1" max="1" width="30.5703125" customWidth="1"/>
    <col min="2" max="25" width="5.28515625" customWidth="1"/>
    <col min="26" max="26" width="13.28515625" customWidth="1"/>
    <col min="27" max="27" width="17.28515625" customWidth="1"/>
    <col min="28" max="28" width="9.140625" customWidth="1"/>
  </cols>
  <sheetData>
    <row r="4" spans="1:28" ht="37.5" customHeight="1">
      <c r="A4" s="274" t="s">
        <v>131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91"/>
    </row>
    <row r="5" spans="1:28" ht="18.75" customHeight="1">
      <c r="A5" s="274"/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</row>
    <row r="6" spans="1:28" ht="18.75" customHeight="1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8" ht="48.75" customHeight="1">
      <c r="A7" s="277" t="s">
        <v>114</v>
      </c>
      <c r="B7" s="279" t="s">
        <v>117</v>
      </c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 t="s">
        <v>115</v>
      </c>
      <c r="AA7" s="281" t="s">
        <v>110</v>
      </c>
    </row>
    <row r="8" spans="1:28" ht="66.75" customHeight="1">
      <c r="A8" s="278"/>
      <c r="B8" s="4" t="s">
        <v>159</v>
      </c>
      <c r="C8" s="4" t="s">
        <v>172</v>
      </c>
      <c r="D8" s="4" t="s">
        <v>173</v>
      </c>
      <c r="E8" s="4" t="s">
        <v>136</v>
      </c>
      <c r="F8" s="4" t="s">
        <v>137</v>
      </c>
      <c r="G8" s="4" t="s">
        <v>175</v>
      </c>
      <c r="H8" s="4" t="s">
        <v>178</v>
      </c>
      <c r="I8" s="4" t="s">
        <v>181</v>
      </c>
      <c r="J8" s="4" t="s">
        <v>5</v>
      </c>
      <c r="K8" s="4" t="s">
        <v>8</v>
      </c>
      <c r="L8" s="4" t="s">
        <v>107</v>
      </c>
      <c r="M8" s="4" t="s">
        <v>15</v>
      </c>
      <c r="N8" s="4" t="s">
        <v>21</v>
      </c>
      <c r="O8" s="4" t="s">
        <v>23</v>
      </c>
      <c r="P8" s="4" t="s">
        <v>26</v>
      </c>
      <c r="Q8" s="4" t="s">
        <v>28</v>
      </c>
      <c r="R8" s="4" t="s">
        <v>30</v>
      </c>
      <c r="S8" s="4" t="s">
        <v>35</v>
      </c>
      <c r="T8" s="4" t="s">
        <v>39</v>
      </c>
      <c r="U8" s="4" t="s">
        <v>41</v>
      </c>
      <c r="V8" s="4" t="s">
        <v>46</v>
      </c>
      <c r="W8" s="4" t="s">
        <v>47</v>
      </c>
      <c r="X8" s="4" t="s">
        <v>48</v>
      </c>
      <c r="Y8" s="4" t="s">
        <v>54</v>
      </c>
      <c r="Z8" s="280"/>
      <c r="AA8" s="282"/>
    </row>
    <row r="9" spans="1:28" ht="21.75" customHeight="1">
      <c r="A9" s="12" t="s">
        <v>116</v>
      </c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4">
        <v>13</v>
      </c>
      <c r="O9" s="4">
        <v>14</v>
      </c>
      <c r="P9" s="4">
        <v>15</v>
      </c>
      <c r="Q9" s="4">
        <v>16</v>
      </c>
      <c r="R9" s="4">
        <v>17</v>
      </c>
      <c r="S9" s="4">
        <v>18</v>
      </c>
      <c r="T9" s="4">
        <v>19</v>
      </c>
      <c r="U9" s="4">
        <v>20</v>
      </c>
      <c r="V9" s="4">
        <v>21</v>
      </c>
      <c r="W9" s="4">
        <v>22</v>
      </c>
      <c r="X9" s="4">
        <v>23</v>
      </c>
      <c r="Y9" s="4">
        <v>24</v>
      </c>
      <c r="Z9" s="4">
        <v>25</v>
      </c>
      <c r="AA9" s="5">
        <v>26</v>
      </c>
    </row>
    <row r="10" spans="1:28" ht="66" customHeight="1">
      <c r="A10" s="72" t="s">
        <v>129</v>
      </c>
      <c r="B10" s="8">
        <f>'Показатели- квартал'!F10</f>
        <v>5</v>
      </c>
      <c r="C10" s="8">
        <f>'Показатели- квартал'!F12</f>
        <v>5</v>
      </c>
      <c r="D10" s="8">
        <f>'Показатели- квартал'!F16</f>
        <v>4</v>
      </c>
      <c r="E10" s="8">
        <f>'Показатели- квартал'!F18</f>
        <v>0</v>
      </c>
      <c r="F10" s="8">
        <f>'Показатели- квартал'!F20</f>
        <v>0</v>
      </c>
      <c r="G10" s="8">
        <f>'Показатели- квартал'!F22</f>
        <v>5</v>
      </c>
      <c r="H10" s="8">
        <f>'Показатели- квартал'!F24</f>
        <v>5</v>
      </c>
      <c r="I10" s="8">
        <f>'Показатели- квартал'!F26</f>
        <v>5</v>
      </c>
      <c r="J10" s="8">
        <f>'Показатели- квартал'!F30</f>
        <v>0</v>
      </c>
      <c r="K10" s="8">
        <f>'Показатели- квартал'!F32</f>
        <v>0</v>
      </c>
      <c r="L10" s="73">
        <f>'Показатели- квартал'!F36</f>
        <v>5</v>
      </c>
      <c r="M10" s="8">
        <f>'Показатели- квартал'!F39</f>
        <v>2</v>
      </c>
      <c r="N10" s="8">
        <f>'Показатели- квартал'!F41</f>
        <v>5</v>
      </c>
      <c r="O10" s="8">
        <f>'Показатели- квартал'!F43</f>
        <v>0</v>
      </c>
      <c r="P10" s="8">
        <f>'Показатели- квартал'!F47</f>
        <v>5</v>
      </c>
      <c r="Q10" s="8">
        <f>'Показатели- квартал'!F51</f>
        <v>5</v>
      </c>
      <c r="R10" s="8">
        <f>'Показатели- квартал'!F53</f>
        <v>5</v>
      </c>
      <c r="S10" s="8">
        <f>'Показатели- квартал'!F55</f>
        <v>5</v>
      </c>
      <c r="T10" s="8">
        <f>'Показатели- квартал'!F57</f>
        <v>5</v>
      </c>
      <c r="U10" s="8">
        <f>'Показатели- квартал'!F61</f>
        <v>5</v>
      </c>
      <c r="V10" s="8">
        <f>'Показатели- квартал'!F65</f>
        <v>0</v>
      </c>
      <c r="W10" s="8">
        <f>'Показатели- квартал'!F67</f>
        <v>5</v>
      </c>
      <c r="X10" s="8">
        <f>'Показатели- квартал'!F69</f>
        <v>0</v>
      </c>
      <c r="Y10" s="8">
        <f>'Показатели- квартал'!F71</f>
        <v>0</v>
      </c>
      <c r="Z10" s="75">
        <f>Y10+X10+W10+V10+U10+T10+S10+R10+Q10+P10+O10+N10+M10+L10+K10+J10+I10+H10+G10+F10+E10+D10+C10+B10</f>
        <v>76</v>
      </c>
      <c r="AA10" s="13">
        <v>4</v>
      </c>
    </row>
    <row r="11" spans="1:28" ht="15.75">
      <c r="A11" s="72" t="s">
        <v>127</v>
      </c>
      <c r="B11" s="8">
        <f>'Показатели- квартал'!H10</f>
        <v>5</v>
      </c>
      <c r="C11" s="8">
        <f>'Показатели- квартал'!H12</f>
        <v>5</v>
      </c>
      <c r="D11" s="8">
        <f>'Показатели- квартал'!H16</f>
        <v>4</v>
      </c>
      <c r="E11" s="8">
        <f>'Показатели- квартал'!H18</f>
        <v>5</v>
      </c>
      <c r="F11" s="8">
        <f>'Показатели- квартал'!H20</f>
        <v>5</v>
      </c>
      <c r="G11" s="8">
        <f>'Показатели- квартал'!H22</f>
        <v>0</v>
      </c>
      <c r="H11" s="8">
        <f>'Показатели- квартал'!H24</f>
        <v>0</v>
      </c>
      <c r="I11" s="8">
        <f>'Показатели- квартал'!H26</f>
        <v>0</v>
      </c>
      <c r="J11" s="8">
        <f>'Показатели- квартал'!H30</f>
        <v>0</v>
      </c>
      <c r="K11" s="8">
        <f>'Показатели- квартал'!H32</f>
        <v>0</v>
      </c>
      <c r="L11" s="73">
        <f>'Показатели- квартал'!H36</f>
        <v>5</v>
      </c>
      <c r="M11" s="8">
        <f>'Показатели- квартал'!H39</f>
        <v>3</v>
      </c>
      <c r="N11" s="8">
        <f>'Показатели- квартал'!H41</f>
        <v>5</v>
      </c>
      <c r="O11" s="8">
        <f>'Показатели- квартал'!H43</f>
        <v>0</v>
      </c>
      <c r="P11" s="8">
        <f>'Показатели- квартал'!H47</f>
        <v>5</v>
      </c>
      <c r="Q11" s="8">
        <f>'Показатели- квартал'!H51</f>
        <v>5</v>
      </c>
      <c r="R11" s="8">
        <f>'Показатели- квартал'!H53</f>
        <v>5</v>
      </c>
      <c r="S11" s="8">
        <f>'Показатели- квартал'!H55</f>
        <v>5</v>
      </c>
      <c r="T11" s="8">
        <f>'Показатели- квартал'!H57</f>
        <v>0</v>
      </c>
      <c r="U11" s="8">
        <f>'Показатели- квартал'!H61</f>
        <v>5</v>
      </c>
      <c r="V11" s="8">
        <f>'Показатели- квартал'!H65</f>
        <v>5</v>
      </c>
      <c r="W11" s="8">
        <f>'Показатели- квартал'!H67</f>
        <v>5</v>
      </c>
      <c r="X11" s="8">
        <f>'Показатели- квартал'!H69</f>
        <v>5</v>
      </c>
      <c r="Y11" s="8">
        <f>'Показатели- квартал'!H71</f>
        <v>5</v>
      </c>
      <c r="Z11" s="75">
        <f>Y11+X11+W11+V11+U11+T11+S11+R11+Q11+P11+O11+N11+M11+L11+K11+J11+I11+H11+G11+F11+E11+D11+C11+B11</f>
        <v>82</v>
      </c>
      <c r="AA11" s="13">
        <v>2</v>
      </c>
    </row>
    <row r="12" spans="1:28" ht="31.5">
      <c r="A12" s="72" t="s">
        <v>185</v>
      </c>
      <c r="B12" s="8">
        <f>'Показатели- квартал'!J10</f>
        <v>5</v>
      </c>
      <c r="C12" s="8">
        <f>'Показатели- квартал'!J12</f>
        <v>5</v>
      </c>
      <c r="D12" s="8">
        <f>'Показатели- квартал'!J16</f>
        <v>4</v>
      </c>
      <c r="E12" s="8">
        <f>'Показатели- квартал'!J18</f>
        <v>5</v>
      </c>
      <c r="F12" s="8">
        <f>'Показатели- квартал'!J20</f>
        <v>5</v>
      </c>
      <c r="G12" s="8">
        <f>'Показатели- квартал'!J22</f>
        <v>0</v>
      </c>
      <c r="H12" s="8">
        <f>'Показатели- квартал'!J24</f>
        <v>0</v>
      </c>
      <c r="I12" s="8">
        <f>'Показатели- квартал'!J26</f>
        <v>0</v>
      </c>
      <c r="J12" s="8">
        <f>'Показатели- квартал'!J30</f>
        <v>0</v>
      </c>
      <c r="K12" s="8">
        <f>'Показатели- квартал'!J32</f>
        <v>0</v>
      </c>
      <c r="L12" s="73">
        <f>'Показатели- квартал'!J36</f>
        <v>5</v>
      </c>
      <c r="M12" s="8">
        <f>'Показатели- квартал'!J39</f>
        <v>3</v>
      </c>
      <c r="N12" s="8">
        <f>'Показатели- квартал'!J41</f>
        <v>5</v>
      </c>
      <c r="O12" s="8">
        <f>'Показатели- квартал'!J43</f>
        <v>0</v>
      </c>
      <c r="P12" s="8">
        <f>'Показатели- квартал'!J47</f>
        <v>5</v>
      </c>
      <c r="Q12" s="8">
        <f>'Показатели- квартал'!J51</f>
        <v>5</v>
      </c>
      <c r="R12" s="8">
        <f>'Показатели- квартал'!J53</f>
        <v>5</v>
      </c>
      <c r="S12" s="8">
        <f>'Показатели- квартал'!J55</f>
        <v>5</v>
      </c>
      <c r="T12" s="8">
        <f>'Показатели- квартал'!J57</f>
        <v>0</v>
      </c>
      <c r="U12" s="8">
        <f>'Показатели- квартал'!J61</f>
        <v>5</v>
      </c>
      <c r="V12" s="8">
        <f>'Показатели- квартал'!J65</f>
        <v>5</v>
      </c>
      <c r="W12" s="8">
        <f>'Показатели- квартал'!J67</f>
        <v>5</v>
      </c>
      <c r="X12" s="8">
        <f>'Показатели- квартал'!J69</f>
        <v>4</v>
      </c>
      <c r="Y12" s="8">
        <f>'Показатели- квартал'!J71</f>
        <v>5</v>
      </c>
      <c r="Z12" s="75">
        <f>Y12+X12+W12+V12+U12+T12+S12+R12+Q12+P12+O12+N12+M12+L12+K12+J12+I12+H12+G12+F12+E12+D12+C12+B12</f>
        <v>81</v>
      </c>
      <c r="AA12" s="13">
        <v>3</v>
      </c>
    </row>
    <row r="13" spans="1:28" ht="15.75">
      <c r="A13" s="72" t="s">
        <v>128</v>
      </c>
      <c r="B13" s="8">
        <f>'Показатели- квартал'!L10</f>
        <v>5</v>
      </c>
      <c r="C13" s="8">
        <f>'Показатели- квартал'!L12</f>
        <v>5</v>
      </c>
      <c r="D13" s="8">
        <f>'Показатели- квартал'!L16</f>
        <v>5</v>
      </c>
      <c r="E13" s="8">
        <f>'Показатели- квартал'!L18</f>
        <v>5</v>
      </c>
      <c r="F13" s="8">
        <f>'Показатели- квартал'!L20</f>
        <v>5</v>
      </c>
      <c r="G13" s="8">
        <f>'Показатели- квартал'!L22</f>
        <v>0</v>
      </c>
      <c r="H13" s="8">
        <f>'Показатели- квартал'!L24</f>
        <v>0</v>
      </c>
      <c r="I13" s="8">
        <f>'Показатели- квартал'!L26</f>
        <v>0</v>
      </c>
      <c r="J13" s="8">
        <f>'Показатели- квартал'!L30</f>
        <v>0</v>
      </c>
      <c r="K13" s="8">
        <f>'Показатели- квартал'!L32</f>
        <v>0</v>
      </c>
      <c r="L13" s="73">
        <f>'Показатели- квартал'!L36</f>
        <v>5</v>
      </c>
      <c r="M13" s="8">
        <f>'Показатели- квартал'!L39</f>
        <v>4</v>
      </c>
      <c r="N13" s="8">
        <f>'Показатели- квартал'!L41</f>
        <v>5</v>
      </c>
      <c r="O13" s="8">
        <f>'Показатели- квартал'!L43</f>
        <v>0</v>
      </c>
      <c r="P13" s="8">
        <f>'Показатели- квартал'!L47</f>
        <v>5</v>
      </c>
      <c r="Q13" s="8">
        <f>'Показатели- квартал'!L51</f>
        <v>5</v>
      </c>
      <c r="R13" s="8">
        <f>'Показатели- квартал'!L53</f>
        <v>5</v>
      </c>
      <c r="S13" s="8">
        <f>'Показатели- квартал'!L55</f>
        <v>5</v>
      </c>
      <c r="T13" s="8">
        <f>'Показатели- квартал'!L57</f>
        <v>0</v>
      </c>
      <c r="U13" s="8">
        <f>'Показатели- квартал'!L61</f>
        <v>5</v>
      </c>
      <c r="V13" s="8">
        <f>'Показатели- квартал'!L65</f>
        <v>5</v>
      </c>
      <c r="W13" s="8">
        <f>'Показатели- квартал'!L67</f>
        <v>5</v>
      </c>
      <c r="X13" s="8">
        <f>'Показатели- квартал'!L69</f>
        <v>5</v>
      </c>
      <c r="Y13" s="8">
        <f>'Показатели- квартал'!L71</f>
        <v>5</v>
      </c>
      <c r="Z13" s="75">
        <f>Y13+X13+W13+V13+U13+T13+S13+R13+Q13+P13+O13+N13+M13+L13+K13+J13+I13+H13+G13+F13+E13+D13+C13+B13</f>
        <v>84</v>
      </c>
      <c r="AA13" s="13">
        <v>1</v>
      </c>
    </row>
    <row r="14" spans="1:28" ht="15.75" customHeight="1">
      <c r="A14" s="72" t="s">
        <v>184</v>
      </c>
      <c r="B14" s="8">
        <f>'Показатели- квартал'!N10</f>
        <v>5</v>
      </c>
      <c r="C14" s="8">
        <f>'Показатели- квартал'!N12</f>
        <v>5</v>
      </c>
      <c r="D14" s="8">
        <f>'Показатели- квартал'!N16</f>
        <v>4</v>
      </c>
      <c r="E14" s="8">
        <f>'Показатели- квартал'!N18</f>
        <v>5</v>
      </c>
      <c r="F14" s="8">
        <f>'Показатели- квартал'!N20</f>
        <v>5</v>
      </c>
      <c r="G14" s="8">
        <f>'Показатели- квартал'!N22</f>
        <v>0</v>
      </c>
      <c r="H14" s="8">
        <f>'Показатели- квартал'!N24</f>
        <v>0</v>
      </c>
      <c r="I14" s="8">
        <f>'Показатели- квартал'!N26</f>
        <v>0</v>
      </c>
      <c r="J14" s="8">
        <f>'Показатели- квартал'!N30</f>
        <v>0</v>
      </c>
      <c r="K14" s="8">
        <f>'Показатели- квартал'!N32</f>
        <v>0</v>
      </c>
      <c r="L14" s="73">
        <f>'Показатели- квартал'!N36</f>
        <v>5</v>
      </c>
      <c r="M14" s="8">
        <f>'Показатели- квартал'!N39</f>
        <v>3</v>
      </c>
      <c r="N14" s="8">
        <f>'Показатели- квартал'!N41</f>
        <v>5</v>
      </c>
      <c r="O14" s="8">
        <f>'Показатели- квартал'!N43</f>
        <v>0</v>
      </c>
      <c r="P14" s="8">
        <f>'Показатели- квартал'!N47</f>
        <v>5</v>
      </c>
      <c r="Q14" s="8">
        <f>'Показатели- квартал'!N51</f>
        <v>5</v>
      </c>
      <c r="R14" s="8">
        <f>'Показатели- квартал'!N53</f>
        <v>5</v>
      </c>
      <c r="S14" s="8">
        <f>'Показатели- квартал'!N55</f>
        <v>5</v>
      </c>
      <c r="T14" s="8">
        <f>'Показатели- квартал'!N57</f>
        <v>0</v>
      </c>
      <c r="U14" s="8">
        <f>'Показатели- квартал'!N61</f>
        <v>5</v>
      </c>
      <c r="V14" s="8">
        <f>'Показатели- квартал'!N65</f>
        <v>5</v>
      </c>
      <c r="W14" s="8">
        <f>'Показатели- квартал'!N67</f>
        <v>5</v>
      </c>
      <c r="X14" s="8">
        <f>'Показатели- квартал'!N69</f>
        <v>5</v>
      </c>
      <c r="Y14" s="8">
        <f>'Показатели- квартал'!N71</f>
        <v>5</v>
      </c>
      <c r="Z14" s="75">
        <f>Y14+X14+W14+V14+U14+T14+S14+R14+Q14+P14+O14+N14+M14+L14+K14+J14+I14+H14+G14+F14+E14+D14+C14+B14</f>
        <v>82</v>
      </c>
      <c r="AA14" s="13">
        <v>2</v>
      </c>
    </row>
    <row r="15" spans="1:28" ht="16.5" thickBot="1">
      <c r="A15" s="103" t="s">
        <v>183</v>
      </c>
      <c r="B15" s="8">
        <f>'Показатели- квартал'!P10</f>
        <v>5</v>
      </c>
      <c r="C15" s="8">
        <f>'Показатели- квартал'!P12</f>
        <v>5</v>
      </c>
      <c r="D15" s="8">
        <f>'Показатели- квартал'!P16</f>
        <v>5</v>
      </c>
      <c r="E15" s="8">
        <f>'Показатели- квартал'!P18</f>
        <v>5</v>
      </c>
      <c r="F15" s="8">
        <f>'Показатели- квартал'!P20</f>
        <v>5</v>
      </c>
      <c r="G15" s="8">
        <f>'Показатели- квартал'!P22</f>
        <v>0</v>
      </c>
      <c r="H15" s="8">
        <f>'Показатели- квартал'!P24</f>
        <v>0</v>
      </c>
      <c r="I15" s="8">
        <f>'Показатели- квартал'!P26</f>
        <v>0</v>
      </c>
      <c r="J15" s="8">
        <f>'Показатели- квартал'!P30</f>
        <v>0</v>
      </c>
      <c r="K15" s="8">
        <f>'Показатели- квартал'!P32</f>
        <v>0</v>
      </c>
      <c r="L15" s="73">
        <f>'Показатели- квартал'!P36</f>
        <v>5</v>
      </c>
      <c r="M15" s="8">
        <f>'Показатели- квартал'!P39</f>
        <v>4</v>
      </c>
      <c r="N15" s="8">
        <f>'Показатели- квартал'!P41</f>
        <v>5</v>
      </c>
      <c r="O15" s="8">
        <f>'Показатели- квартал'!P43</f>
        <v>0</v>
      </c>
      <c r="P15" s="8">
        <f>'Показатели- квартал'!P47</f>
        <v>5</v>
      </c>
      <c r="Q15" s="8">
        <f>'Показатели- квартал'!P51</f>
        <v>5</v>
      </c>
      <c r="R15" s="8">
        <f>'Показатели- квартал'!P53</f>
        <v>5</v>
      </c>
      <c r="S15" s="8">
        <f>'Показатели- квартал'!P55</f>
        <v>5</v>
      </c>
      <c r="T15" s="8">
        <f>'Показатели- квартал'!P57</f>
        <v>0</v>
      </c>
      <c r="U15" s="8">
        <f>'Показатели- квартал'!P61</f>
        <v>5</v>
      </c>
      <c r="V15" s="8">
        <f>'Показатели- квартал'!P65</f>
        <v>5</v>
      </c>
      <c r="W15" s="8">
        <f>'Показатели- квартал'!P67</f>
        <v>5</v>
      </c>
      <c r="X15" s="8">
        <f>'Показатели- квартал'!P69</f>
        <v>5</v>
      </c>
      <c r="Y15" s="8">
        <f>'Показатели- квартал'!P71</f>
        <v>5</v>
      </c>
      <c r="Z15" s="75">
        <f>SUM(B15:Y15)</f>
        <v>84</v>
      </c>
      <c r="AA15" s="13">
        <v>1</v>
      </c>
    </row>
    <row r="16" spans="1:28" ht="40.5" customHeight="1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124"/>
      <c r="AB16" s="7"/>
    </row>
    <row r="17" spans="1:27" ht="15.75">
      <c r="A17" s="159" t="s">
        <v>188</v>
      </c>
      <c r="B17" s="159"/>
      <c r="C17" s="160"/>
      <c r="D17" s="160"/>
      <c r="E17" s="160"/>
      <c r="F17" s="160"/>
      <c r="G17" s="160"/>
      <c r="N17" s="275" t="s">
        <v>189</v>
      </c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"/>
      <c r="Z17" s="2"/>
      <c r="AA17" s="2"/>
    </row>
    <row r="18" spans="1:27">
      <c r="Z18">
        <f>(Z10+Z11+Z12+Z13+Z14+Z15)/6</f>
        <v>81.5</v>
      </c>
    </row>
    <row r="25" spans="1:27">
      <c r="A25" s="10"/>
    </row>
    <row r="26" spans="1:27">
      <c r="A26" s="10"/>
    </row>
  </sheetData>
  <mergeCells count="8">
    <mergeCell ref="A4:Z4"/>
    <mergeCell ref="A17:G17"/>
    <mergeCell ref="N17:X17"/>
    <mergeCell ref="A5:AA5"/>
    <mergeCell ref="A7:A8"/>
    <mergeCell ref="B7:Y7"/>
    <mergeCell ref="Z7:Z8"/>
    <mergeCell ref="AA7:AA8"/>
  </mergeCells>
  <phoneticPr fontId="12" type="noConversion"/>
  <pageMargins left="0.59055118110236227" right="0.19685039370078741" top="0.78740157480314965" bottom="0.59055118110236227" header="0.51181102362204722" footer="0.51181102362204722"/>
  <pageSetup paperSize="9" scale="75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Исходн данные для расчета</vt:lpstr>
      <vt:lpstr>Показатели- квартал</vt:lpstr>
      <vt:lpstr>Рейтинг</vt:lpstr>
      <vt:lpstr>'Исходн данные для расчета'!Заголовки_для_печати</vt:lpstr>
      <vt:lpstr>'Показатели- квартал'!Заголовки_для_печати</vt:lpstr>
      <vt:lpstr>Рейтинг!Заголовки_для_печати</vt:lpstr>
      <vt:lpstr>'Исходн данные для расчета'!Область_печати</vt:lpstr>
      <vt:lpstr>'Показатели- квартал'!Область_печати</vt:lpstr>
      <vt:lpstr>Рейтинг!Область_печати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ГАЗАЕВА ВАЛЕНТИНА ХАДЖУМАРОВНА</dc:creator>
  <cp:lastModifiedBy>User Windows</cp:lastModifiedBy>
  <cp:lastPrinted>2025-02-19T04:18:15Z</cp:lastPrinted>
  <dcterms:created xsi:type="dcterms:W3CDTF">2012-07-16T10:42:27Z</dcterms:created>
  <dcterms:modified xsi:type="dcterms:W3CDTF">2025-02-19T04:25:56Z</dcterms:modified>
</cp:coreProperties>
</file>