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kif3-2-2\Budget\БЮДЖЕТ 2025-2027гг\ИСПОЛНЕНИЕ 2025\сайт, газета\информация на сайт,газета на 01.04.2025\сайт\"/>
    </mc:Choice>
  </mc:AlternateContent>
  <bookViews>
    <workbookView xWindow="0" yWindow="0" windowWidth="28800" windowHeight="12435"/>
  </bookViews>
  <sheets>
    <sheet name="районный" sheetId="8" r:id="rId1"/>
  </sheets>
  <definedNames>
    <definedName name="_Otchet_Period_Source__AT_ObjectName">районный!#REF!</definedName>
    <definedName name="_PBuh_">#REF!</definedName>
    <definedName name="_PBuhN_">#REF!</definedName>
    <definedName name="_Period_">районный!#REF!</definedName>
    <definedName name="_PRuk_">#REF!</definedName>
    <definedName name="_PRukN_">#REF!</definedName>
    <definedName name="_RDate_">районный!#REF!</definedName>
    <definedName name="_СпрОКАТО_">районный!#REF!</definedName>
    <definedName name="_СпрОКПО_">районный!#REF!</definedName>
    <definedName name="_xlnm._FilterDatabase" localSheetId="0" hidden="1">районный!$A$58:$E$112</definedName>
    <definedName name="total2">#REF!</definedName>
    <definedName name="_xlnm.Print_Titles" localSheetId="0">районный!$9:$11</definedName>
  </definedNames>
  <calcPr calcId="152511"/>
</workbook>
</file>

<file path=xl/calcChain.xml><?xml version="1.0" encoding="utf-8"?>
<calcChain xmlns="http://schemas.openxmlformats.org/spreadsheetml/2006/main">
  <c r="D73" i="8" l="1"/>
  <c r="D15" i="8" l="1"/>
  <c r="C115" i="8" l="1"/>
  <c r="C114" i="8" s="1"/>
  <c r="C73" i="8" l="1"/>
  <c r="D23" i="8" l="1"/>
  <c r="C37" i="8" l="1"/>
  <c r="D98" i="8" l="1"/>
  <c r="D122" i="8" l="1"/>
  <c r="D32" i="8"/>
  <c r="C69" i="8" l="1"/>
  <c r="D29" i="8" l="1"/>
  <c r="C29" i="8"/>
  <c r="E31" i="8"/>
  <c r="E59" i="8" l="1"/>
  <c r="E60" i="8"/>
  <c r="E61" i="8"/>
  <c r="E63" i="8"/>
  <c r="E65" i="8"/>
  <c r="E66" i="8"/>
  <c r="E68" i="8"/>
  <c r="E70" i="8"/>
  <c r="E71" i="8"/>
  <c r="E74" i="8"/>
  <c r="E75" i="8"/>
  <c r="E76" i="8"/>
  <c r="E78" i="8"/>
  <c r="E81" i="8"/>
  <c r="E83" i="8"/>
  <c r="E85" i="8"/>
  <c r="E86" i="8"/>
  <c r="E88" i="8"/>
  <c r="E89" i="8"/>
  <c r="E90" i="8"/>
  <c r="E91" i="8"/>
  <c r="E92" i="8"/>
  <c r="E94" i="8"/>
  <c r="E95" i="8"/>
  <c r="E97" i="8"/>
  <c r="E99" i="8"/>
  <c r="E100" i="8"/>
  <c r="E101" i="8"/>
  <c r="E102" i="8"/>
  <c r="E104" i="8"/>
  <c r="E105" i="8"/>
  <c r="E107" i="8"/>
  <c r="E109" i="8"/>
  <c r="E110" i="8"/>
  <c r="E16" i="8"/>
  <c r="E17" i="8"/>
  <c r="E19" i="8"/>
  <c r="E21" i="8"/>
  <c r="E22" i="8"/>
  <c r="E24" i="8"/>
  <c r="E27" i="8"/>
  <c r="E29" i="8"/>
  <c r="E30" i="8"/>
  <c r="E33" i="8"/>
  <c r="E36" i="8"/>
  <c r="E38" i="8"/>
  <c r="E39" i="8"/>
  <c r="E40" i="8"/>
  <c r="E41" i="8"/>
  <c r="E43" i="8"/>
  <c r="E47" i="8"/>
  <c r="E48" i="8"/>
  <c r="E49" i="8"/>
  <c r="E50" i="8"/>
  <c r="D103" i="8" l="1"/>
  <c r="C103" i="8"/>
  <c r="D34" i="8"/>
  <c r="E103" i="8" l="1"/>
  <c r="C18" i="8"/>
  <c r="D42" i="8" l="1"/>
  <c r="E73" i="8" l="1"/>
  <c r="D37" i="8"/>
  <c r="C34" i="8"/>
  <c r="E34" i="8" s="1"/>
  <c r="C23" i="8"/>
  <c r="E23" i="8" l="1"/>
  <c r="D28" i="8"/>
  <c r="E37" i="8"/>
  <c r="C98" i="8"/>
  <c r="D84" i="8"/>
  <c r="C84" i="8"/>
  <c r="E84" i="8" l="1"/>
  <c r="E98" i="8"/>
  <c r="D26" i="8"/>
  <c r="C26" i="8"/>
  <c r="D18" i="8"/>
  <c r="E18" i="8" s="1"/>
  <c r="E26" i="8" l="1"/>
  <c r="C15" i="8"/>
  <c r="C14" i="8" s="1"/>
  <c r="D87" i="8" l="1"/>
  <c r="C87" i="8"/>
  <c r="E87" i="8" l="1"/>
  <c r="D79" i="8"/>
  <c r="D58" i="8" l="1"/>
  <c r="C58" i="8"/>
  <c r="E58" i="8" l="1"/>
  <c r="D69" i="8"/>
  <c r="E69" i="8" l="1"/>
  <c r="C79" i="8"/>
  <c r="E79" i="8" s="1"/>
  <c r="D67" i="8"/>
  <c r="D115" i="8" l="1"/>
  <c r="D114" i="8" s="1"/>
  <c r="C106" i="8"/>
  <c r="D106" i="8"/>
  <c r="E106" i="8" l="1"/>
  <c r="C108" i="8"/>
  <c r="D93" i="8"/>
  <c r="C93" i="8"/>
  <c r="D46" i="8"/>
  <c r="D45" i="8" s="1"/>
  <c r="C46" i="8"/>
  <c r="C45" i="8" s="1"/>
  <c r="D96" i="8"/>
  <c r="D108" i="8"/>
  <c r="C67" i="8"/>
  <c r="E67" i="8" s="1"/>
  <c r="C96" i="8"/>
  <c r="D14" i="8"/>
  <c r="D13" i="8" s="1"/>
  <c r="C32" i="8"/>
  <c r="E32" i="8" l="1"/>
  <c r="C28" i="8"/>
  <c r="E108" i="8"/>
  <c r="D12" i="8"/>
  <c r="E96" i="8"/>
  <c r="E45" i="8"/>
  <c r="E46" i="8"/>
  <c r="E93" i="8"/>
  <c r="E15" i="8"/>
  <c r="C57" i="8"/>
  <c r="D57" i="8"/>
  <c r="C124" i="8"/>
  <c r="E14" i="8" l="1"/>
  <c r="E57" i="8"/>
  <c r="D124" i="8"/>
  <c r="D121" i="8" s="1"/>
  <c r="D120" i="8" l="1"/>
  <c r="D113" i="8" s="1"/>
  <c r="D112" i="8"/>
  <c r="C122" i="8"/>
  <c r="C121" i="8" s="1"/>
  <c r="C120" i="8" s="1"/>
  <c r="C113" i="8" s="1"/>
  <c r="C42" i="8" l="1"/>
  <c r="C13" i="8" l="1"/>
  <c r="E28" i="8" l="1"/>
  <c r="E13" i="8"/>
  <c r="C12" i="8" l="1"/>
  <c r="C112" i="8" s="1"/>
  <c r="E12" i="8" l="1"/>
</calcChain>
</file>

<file path=xl/sharedStrings.xml><?xml version="1.0" encoding="utf-8"?>
<sst xmlns="http://schemas.openxmlformats.org/spreadsheetml/2006/main" count="231" uniqueCount="228">
  <si>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</si>
  <si>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</si>
  <si>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</si>
  <si>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</si>
  <si>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ДОХОДЫ ОТ ОКАЗАНИЯ ПЛАТНЫХ УСЛУГ И КОМПЕНСАЦИИ ЗАТРАТ ГОСУДАРСТВА</t>
  </si>
  <si>
    <t>000 1 13 00000 00 0000 000</t>
  </si>
  <si>
    <t>ДОХОДЫ ОТ ПРОДАЖИ МАТЕРИАЛЬНЫХ И НЕМАТЕРИАЛЬНЫХ АКТИВОВ</t>
  </si>
  <si>
    <t>000 1 14 00000 00 0000 000</t>
  </si>
  <si>
    <t>000 1 14 06000 00 0000 430</t>
  </si>
  <si>
    <t>ШТРАФЫ, САНКЦИИ, ВОЗМЕЩЕНИЕ УЩЕРБА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</si>
  <si>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</si>
  <si>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</si>
  <si>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</si>
  <si>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</si>
  <si>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</si>
  <si>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</si>
  <si>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</si>
  <si>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</si>
  <si>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0100</t>
  </si>
  <si>
    <t>0102</t>
  </si>
  <si>
    <t>0103</t>
  </si>
  <si>
    <t>0104</t>
  </si>
  <si>
    <t>0106</t>
  </si>
  <si>
    <t>0111</t>
  </si>
  <si>
    <t>0113</t>
  </si>
  <si>
    <t>0200</t>
  </si>
  <si>
    <t>0203</t>
  </si>
  <si>
    <t>0300</t>
  </si>
  <si>
    <t>0309</t>
  </si>
  <si>
    <t>0314</t>
  </si>
  <si>
    <t>0400</t>
  </si>
  <si>
    <t>0405</t>
  </si>
  <si>
    <t>0408</t>
  </si>
  <si>
    <t>0412</t>
  </si>
  <si>
    <t>0500</t>
  </si>
  <si>
    <t>0502</t>
  </si>
  <si>
    <t>0505</t>
  </si>
  <si>
    <t>0700</t>
  </si>
  <si>
    <t>0701</t>
  </si>
  <si>
    <t>0702</t>
  </si>
  <si>
    <t>0707</t>
  </si>
  <si>
    <t>0709</t>
  </si>
  <si>
    <t>0800</t>
  </si>
  <si>
    <t>0801</t>
  </si>
  <si>
    <t>0900</t>
  </si>
  <si>
    <t>0909</t>
  </si>
  <si>
    <t>1000</t>
  </si>
  <si>
    <t>1001</t>
  </si>
  <si>
    <t>1003</t>
  </si>
  <si>
    <t>1004</t>
  </si>
  <si>
    <t>1006</t>
  </si>
  <si>
    <t>1100</t>
  </si>
  <si>
    <t>1102</t>
  </si>
  <si>
    <t>1400</t>
  </si>
  <si>
    <t>1401</t>
  </si>
  <si>
    <t>1403</t>
  </si>
  <si>
    <t>% исполнения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</si>
  <si>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</si>
  <si>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</si>
  <si>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</si>
  <si>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</si>
  <si>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</si>
  <si>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</si>
  <si>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</si>
  <si>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</si>
  <si>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Транспорт</t>
  </si>
  <si>
    <t>Другие вопросы в области национальной экономики</t>
  </si>
  <si>
    <t>Коммунальное хозяйство</t>
  </si>
  <si>
    <t>Другие вопросы в области жилищно-коммунального хозяйства</t>
  </si>
  <si>
    <t>Дошкольное образование</t>
  </si>
  <si>
    <t>Общее образование</t>
  </si>
  <si>
    <t>Другие вопросы в области образования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</si>
  <si>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</si>
  <si>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</si>
  <si>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</si>
  <si>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</si>
  <si>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</si>
  <si>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</si>
  <si>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</si>
  <si>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Результат исполнения бюджета (дефицит "--", профицит "+")</t>
  </si>
  <si>
    <t xml:space="preserve"> Наименование показателя</t>
  </si>
  <si>
    <t>Иные межбюджетные трансферты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</si>
  <si>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</si>
  <si>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</si>
  <si>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</si>
  <si>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</si>
  <si>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</si>
  <si>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</si>
  <si>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</si>
  <si>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</si>
  <si>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СОВОКУПНЫЙ ДОХОД</t>
  </si>
  <si>
    <t>000 1 05 00000 00 0000 000</t>
  </si>
  <si>
    <t>Единый налог на вмененный доход для отдельных видов деятельности</t>
  </si>
  <si>
    <t>000 1 05 02000 00 0000 110</t>
  </si>
  <si>
    <t>Единый сельскохозяйственный налог</t>
  </si>
  <si>
    <t>000 1 05 03000 00 0000 110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</si>
  <si>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</si>
  <si>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</si>
  <si>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</si>
  <si>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</si>
  <si>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</si>
  <si>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</si>
  <si>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</si>
  <si>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</si>
  <si>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ОБЩЕГОСУДАРСТВЕННЫЕ ВОПРОСЫ</t>
  </si>
  <si>
    <t>НАЦИОНАЛЬНАЯ ОБОРОНА</t>
  </si>
  <si>
    <t>НАЦИОНАЛЬНАЯ БЕЗОПАСТНОСТЬ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</si>
  <si>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</si>
  <si>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</si>
  <si>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</si>
  <si>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</si>
  <si>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</si>
  <si>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</si>
  <si>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Код дохода по бюджетной классификации/ классификация расходов по БК РФ</t>
  </si>
  <si>
    <t>ПРОЧИЕ НЕНАЛОГОВЫЕ ДОХОДЫ</t>
  </si>
  <si>
    <t>000  1  17  00000  00  0000  000</t>
  </si>
  <si>
    <t>Невыясненные поступления</t>
  </si>
  <si>
    <t>000  1  17  01000  00  0000  180</t>
  </si>
  <si>
    <t>0409</t>
  </si>
  <si>
    <t>Дорожное хозяйство (дорожные фонды)</t>
  </si>
  <si>
    <t>Другие вопросы в области культуры, кинематографии</t>
  </si>
  <si>
    <t>0804</t>
  </si>
  <si>
    <t>ЖИЛИЩНО-КОММУНАЛЬНОЕ ХОЗЯЙСТВО</t>
  </si>
  <si>
    <t>НАЛОГОВЫЕ ДОХОДЫ</t>
  </si>
  <si>
    <t>НЕНАЛОГОВЫЕ ДОХОДЫ</t>
  </si>
  <si>
    <t>000 1 05 04000 00 0000 110</t>
  </si>
  <si>
    <t xml:space="preserve">Налог, взимаемый в связи с применением патентной системы налогообложения </t>
  </si>
  <si>
    <t>тыс.рублей</t>
  </si>
  <si>
    <t>000 01  00  00  00  00  0000  000</t>
  </si>
  <si>
    <t xml:space="preserve">Изменение остатков средств </t>
  </si>
  <si>
    <t>Изменение остатков средств на счетах по учету средств бюджетов</t>
  </si>
  <si>
    <t>000 01  05  00  00  00  0000  000</t>
  </si>
  <si>
    <t>Увеличение остатков средств бюджетов</t>
  </si>
  <si>
    <t>000 01  05  00  00  00  0000  500</t>
  </si>
  <si>
    <t>Увеличение прочих остатков денежных средств бюджетов муниципальных районов</t>
  </si>
  <si>
    <t>000 01  05  02  01  05  0000  510</t>
  </si>
  <si>
    <t>Уменьшение остатков средств бюджетов</t>
  </si>
  <si>
    <t>000 01  05  00  00  00  0000  600</t>
  </si>
  <si>
    <t>Уменьшение прочих остатков денежных средств бюджетов муниципальных районов</t>
  </si>
  <si>
    <t>000 01  05  02  01  05  0000  610</t>
  </si>
  <si>
    <t>000 1 13 02000 00 0000  130</t>
  </si>
  <si>
    <t>Доходы бюджета - ВСЕГО</t>
  </si>
  <si>
    <t>Источники финансирования дефицитов бюджетов - ВСЕГО</t>
  </si>
  <si>
    <t>ИНФОРМАЦИЯ</t>
  </si>
  <si>
    <t xml:space="preserve">Исполнено </t>
  </si>
  <si>
    <t>План, с учетом изменений</t>
  </si>
  <si>
    <t>2</t>
  </si>
  <si>
    <t>Расходы бюджета - ВСЕГО</t>
  </si>
  <si>
    <t xml:space="preserve">Культура </t>
  </si>
  <si>
    <t>0105</t>
  </si>
  <si>
    <t>Бюджетные кредиты от других бюджетов бюджетной системы Российской Федерации</t>
  </si>
  <si>
    <t>Получение  кредитов от других бюджетов бюджетной системы Российской Федерации</t>
  </si>
  <si>
    <t>000 01  03  00  00  00  0000  000</t>
  </si>
  <si>
    <t>Судебная система</t>
  </si>
  <si>
    <t>ИСТОЧНИКИ ВНУТРЕННЕГО ФИНАНСИРОВАНИЯ ДЕФИЦИТОВ БЮДЖЕТА - ВСЕГО</t>
  </si>
  <si>
    <t>ОХРАНА ОКРУЖАЮЩЕЙ СРЕДЫ</t>
  </si>
  <si>
    <t>0600</t>
  </si>
  <si>
    <t>000 2 18 00000 00 0000 000</t>
  </si>
  <si>
    <t>1300</t>
  </si>
  <si>
    <t>1301</t>
  </si>
  <si>
    <t>Погашение  кредитов, полученных от других бюджетов бюджетной системы Российской Федерации</t>
  </si>
  <si>
    <t>000 01  03  01  00  05  0000  710</t>
  </si>
  <si>
    <t>000 01  03  01  00  05  0000  800</t>
  </si>
  <si>
    <t>Прочие неналоговые доходы бюджетов</t>
  </si>
  <si>
    <t>000  1  17  05000  00  0000  180</t>
  </si>
  <si>
    <t>0501</t>
  </si>
  <si>
    <t>Жилищное хозяйство</t>
  </si>
  <si>
    <t>0310</t>
  </si>
  <si>
    <t>000  1  16  00000  00  0000  000</t>
  </si>
  <si>
    <t>Благоустройство</t>
  </si>
  <si>
    <t>0503</t>
  </si>
  <si>
    <t>Иные источники внутреннего финансирования дефицитов бюджетов</t>
  </si>
  <si>
    <t>000 01  06  00  00  00  0000  000</t>
  </si>
  <si>
    <t>000 01  06  01  00  05  0000  630</t>
  </si>
  <si>
    <t>Средства от продажи акций и иных форм участия в капитале, находящихся в собственности муниципальных районов</t>
  </si>
  <si>
    <t>0107</t>
  </si>
  <si>
    <t>000 2 07 00000 00 0000 000</t>
  </si>
  <si>
    <t>000 2 02 30000 00 0000 151</t>
  </si>
  <si>
    <t>000 2 02 40000 00 0000 151</t>
  </si>
  <si>
    <t>000 2 02 10000 00 0000 151</t>
  </si>
  <si>
    <t>000 2 02 20000 00 0000 151</t>
  </si>
  <si>
    <t>0605</t>
  </si>
  <si>
    <t>Другие вопросы в области охраны окружающей среды</t>
  </si>
  <si>
    <t>0703</t>
  </si>
  <si>
    <t>Дополнительное образование детей</t>
  </si>
  <si>
    <t>Доходы от компенсации затрат государства</t>
  </si>
  <si>
    <t xml:space="preserve"> Доходы    от    продажи    земельных   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</si>
  <si>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</si>
  <si>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</si>
  <si>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</si>
  <si>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Обеспечение проведения выборов и референдумов</t>
  </si>
  <si>
    <t>Налог на имущество физических лиц</t>
  </si>
  <si>
    <t>000 1 09 04000 00 0000 110</t>
  </si>
  <si>
    <t>ЗАДОЛЖЕННОСТЬ И ПЕРЕРАСЧЕТЫ ПО ОТМЕНЕННЫМ НАЛОГАМ, СБОРАМ И ИНЫМ ОБЯЗАТЕЛЬНЫМ ПЛАТЕЖАМ</t>
  </si>
  <si>
    <t>000 1 09 00000 00 0000 110</t>
  </si>
  <si>
    <t>Налог, взымаемый в связи с приминением упращенной системы налогообложения</t>
  </si>
  <si>
    <t>000 1 05 01000 00 0000 110</t>
  </si>
  <si>
    <t>0603</t>
  </si>
  <si>
    <t>Охрана объектов растительного и животного мира и среды их обитания</t>
  </si>
  <si>
    <t>000 1 08 07000 01 0000 110</t>
  </si>
  <si>
    <t>Государственная пошлина за государственную регистрацию, а так же за совершение прочих юридически значемых действий</t>
  </si>
  <si>
    <t>Доходы от оказания платных услуг (работ)</t>
  </si>
  <si>
    <t>000 1 13 01000 00 0000  130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</si>
  <si>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 же имущества государственных и муниципальных унитарных предприятий, в том числе казенных) </t>
  </si>
  <si>
    <t>000 1 14 02000 00 0000 430</t>
  </si>
  <si>
    <t>000 1 14 06300 00 0000 430</t>
  </si>
  <si>
    <t>Плата за увеличение площади земельных участков,  находящихся в частной собственности, в результате перераспределения таких земельныхльной собственности участков и земель (или) земельных участков, находящихся в государственной или муниципа</t>
  </si>
  <si>
    <t>000 2 04 00000 00 0000 000</t>
  </si>
  <si>
    <t>0410</t>
  </si>
  <si>
    <t>Связь и информатика</t>
  </si>
  <si>
    <t>Спорт высших достижений</t>
  </si>
  <si>
    <t>1103</t>
  </si>
  <si>
    <t xml:space="preserve">о ходе исполнения  районного бюджета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</si>
  <si>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</si>
  <si>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Защита населения и территории от чрезвычайных ситуаций природного и техногенного характера, пожарная безопасность</t>
  </si>
  <si>
    <t>Прочие межбюджетные трансферты общего характера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</si>
  <si>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</si>
  <si>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</si>
  <si>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</si>
  <si>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</si>
  <si>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</si>
  <si>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МЕЖБЮДЖЕТНЫЕ ТРАНСФЕРТЫ ОБЩЕГО ХАРАКТЕРА БЮДЖЕТАМ БЮДЖЕТНОЙ СИСТЕМЫ РФ </t>
  </si>
  <si>
    <t>000 2 08 00000 00 0000 000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</si>
  <si>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 ЖЕ СУММ ПРОЦЕНТОВ ЗА НЕСВОЕВРЕМЕННОЕ ОСУЩЕСТВЛЕНИЕ ТАКОГО ВОЗВРАТА И ПРОЦЕНТОВ НАЧИСЛЕННЫХ НА ИЗЛИШНЕ ВЗЫСКАННЫЕ СУММЫ </t>
  </si>
  <si>
    <t>000 09  00  00  00  00  0000  000</t>
  </si>
  <si>
    <t>ПРОЧИЕ БЕЗВОЗМЕЗДНЫЕ ПОСТУПЛЕНИЯ</t>
  </si>
  <si>
    <t>БЕЗВОЗМЕЗДНЫЕ ПОСТУПЛЕНИЯ ОТ НЕГОСУДАРСТВЕННЫХ ОРГАНИЗАЦИЙ</t>
  </si>
  <si>
    <t>на 1 апреля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</si>
</sst>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2">
    <xf numFmtId="0" fontId="0" fillId="0" borderId="0" xfId="0"/>
    <xf numFmtId="0" fontId="6" fillId="0" borderId="1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8" fillId="0" borderId="0" xfId="0" applyFont="1"/>
    <xf numFmtId="0" fontId="1" fillId="0" borderId="0" xfId="0" applyFont="1"/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4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49" fontId="10" fillId="0" borderId="4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11" fillId="0" borderId="1" xfId="0" applyNumberFormat="1" applyFont="1" applyBorder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right"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0" borderId="0" xfId="0" applyFill="1"/>
    <xf numFmtId="0" fontId="7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Border="1" applyAlignment="1">
      <alignment horizontal="right" vertical="center" wrapText="1"/>
    </xf>
    <xf numFmtId="0" fontId="13" fillId="0" borderId="1" xfId="0" applyNumberFormat="1" applyFont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5"/>
  <sheetViews>
    <sheetView tabSelected="1" topLeftCell="A9" zoomScale="124" zoomScaleNormal="124" workbookViewId="0">
      <selection activeCell="G25" sqref="G25"/>
    </sheetView>
  </sheetViews>
  <sheetFormatPr defaultRowHeight="15.75" x14ac:dyDescent="0.2"/>
  <cols>
    <col min="1" max="1" width="50.28515625" style="8" customWidth="1"/>
    <col min="2" max="2" width="32.140625" style="8" customWidth="1"/>
    <col min="3" max="3" width="18.5703125" style="8" customWidth="1"/>
    <col min="4" max="4" width="16.28515625" style="8" customWidth="1"/>
    <col min="5" max="5" width="13.7109375" style="8" customWidth="1"/>
    <col min="6" max="6" width="19.7109375" customWidth="1"/>
    <col min="7" max="7" width="10.7109375" customWidth="1"/>
  </cols>
  <sheetData>
    <row r="1" spans="1:8" x14ac:dyDescent="0.2">
      <c r="E1" s="32"/>
    </row>
    <row r="2" spans="1:8" ht="21" customHeight="1" x14ac:dyDescent="0.2">
      <c r="C2" s="57"/>
      <c r="D2" s="57"/>
      <c r="E2" s="57"/>
    </row>
    <row r="3" spans="1:8" x14ac:dyDescent="0.2">
      <c r="A3" s="7"/>
      <c r="D3" s="57"/>
      <c r="E3" s="57"/>
    </row>
    <row r="4" spans="1:8" x14ac:dyDescent="0.2">
      <c r="A4" s="59" t="s">
        <v>143</v>
      </c>
      <c r="B4" s="59"/>
      <c r="C4" s="59"/>
      <c r="D4" s="59"/>
      <c r="E4" s="59"/>
    </row>
    <row r="5" spans="1:8" x14ac:dyDescent="0.2">
      <c r="A5" s="59" t="s">
        <v>212</v>
      </c>
      <c r="B5" s="59"/>
      <c r="C5" s="59"/>
      <c r="D5" s="59"/>
      <c r="E5" s="59"/>
    </row>
    <row r="6" spans="1:8" x14ac:dyDescent="0.2">
      <c r="A6" s="59" t="s">
        <v>227</v>
      </c>
      <c r="B6" s="59"/>
      <c r="C6" s="59"/>
      <c r="D6" s="59"/>
      <c r="E6" s="59"/>
    </row>
    <row r="7" spans="1:8" ht="11.25" customHeight="1" x14ac:dyDescent="0.2">
      <c r="A7" s="7"/>
      <c r="B7" s="7"/>
      <c r="C7" s="7"/>
      <c r="D7" s="9"/>
      <c r="E7" s="9"/>
    </row>
    <row r="8" spans="1:8" ht="27" customHeight="1" x14ac:dyDescent="0.2">
      <c r="A8" s="10"/>
      <c r="B8" s="11"/>
      <c r="C8" s="11"/>
      <c r="D8" s="12"/>
      <c r="E8" s="33" t="s">
        <v>127</v>
      </c>
    </row>
    <row r="9" spans="1:8" s="4" customFormat="1" ht="24.75" customHeight="1" x14ac:dyDescent="0.2">
      <c r="A9" s="58" t="s">
        <v>80</v>
      </c>
      <c r="B9" s="56" t="s">
        <v>113</v>
      </c>
      <c r="C9" s="54" t="s">
        <v>145</v>
      </c>
      <c r="D9" s="56" t="s">
        <v>144</v>
      </c>
      <c r="E9" s="60" t="s">
        <v>56</v>
      </c>
    </row>
    <row r="10" spans="1:8" s="4" customFormat="1" ht="57.75" customHeight="1" x14ac:dyDescent="0.2">
      <c r="A10" s="58"/>
      <c r="B10" s="56"/>
      <c r="C10" s="55"/>
      <c r="D10" s="56"/>
      <c r="E10" s="61"/>
    </row>
    <row r="11" spans="1:8" s="4" customFormat="1" ht="17.25" customHeight="1" x14ac:dyDescent="0.2">
      <c r="A11" s="5">
        <v>1</v>
      </c>
      <c r="B11" s="13" t="s">
        <v>146</v>
      </c>
      <c r="C11" s="14">
        <v>3</v>
      </c>
      <c r="D11" s="14">
        <v>4</v>
      </c>
      <c r="E11" s="14">
        <v>5</v>
      </c>
      <c r="H11" s="24"/>
    </row>
    <row r="12" spans="1:8" s="4" customFormat="1" ht="24" customHeight="1" x14ac:dyDescent="0.2">
      <c r="A12" s="18" t="s">
        <v>141</v>
      </c>
      <c r="B12" s="19"/>
      <c r="C12" s="20">
        <f>SUM(C13+C45)</f>
        <v>1257440.2000000002</v>
      </c>
      <c r="D12" s="20">
        <f>SUM(D13+D45)</f>
        <v>244523.50000000003</v>
      </c>
      <c r="E12" s="22">
        <f t="shared" ref="E12:E19" si="0">SUM(D12/C12)</f>
        <v>0.19446133502014648</v>
      </c>
    </row>
    <row r="13" spans="1:8" s="4" customFormat="1" ht="21.75" customHeight="1" x14ac:dyDescent="0.2">
      <c r="A13" s="18" t="s">
        <v>82</v>
      </c>
      <c r="B13" s="19" t="s">
        <v>83</v>
      </c>
      <c r="C13" s="43">
        <f>SUM(C14+C28)</f>
        <v>203356.6</v>
      </c>
      <c r="D13" s="43">
        <f>SUM(D14+D28)</f>
        <v>33083.1</v>
      </c>
      <c r="E13" s="22">
        <f t="shared" si="0"/>
        <v>0.16268515504291475</v>
      </c>
    </row>
    <row r="14" spans="1:8" s="4" customFormat="1" x14ac:dyDescent="0.2">
      <c r="A14" s="18" t="s">
        <v>123</v>
      </c>
      <c r="B14" s="19" t="s">
        <v>83</v>
      </c>
      <c r="C14" s="43">
        <f>SUM(C15+C18+C23+C26)</f>
        <v>182844</v>
      </c>
      <c r="D14" s="43">
        <f>SUM(D15+D18+D23+D26)</f>
        <v>30388.399999999998</v>
      </c>
      <c r="E14" s="22">
        <f t="shared" si="0"/>
        <v>0.16619850801776376</v>
      </c>
      <c r="F14" s="47"/>
    </row>
    <row r="15" spans="1:8" s="4" customFormat="1" x14ac:dyDescent="0.2">
      <c r="A15" s="18" t="s">
        <v>84</v>
      </c>
      <c r="B15" s="19" t="s">
        <v>85</v>
      </c>
      <c r="C15" s="43">
        <f>SUM(C16+C17)</f>
        <v>126236.1</v>
      </c>
      <c r="D15" s="43">
        <f>SUM(D16+D17)</f>
        <v>18086.5</v>
      </c>
      <c r="E15" s="22">
        <f t="shared" si="0"/>
        <v>0.14327518039609904</v>
      </c>
    </row>
    <row r="16" spans="1:8" x14ac:dyDescent="0.2">
      <c r="A16" s="1" t="s">
        <v>86</v>
      </c>
      <c r="B16" s="15" t="s">
        <v>87</v>
      </c>
      <c r="C16" s="44">
        <v>3909.8</v>
      </c>
      <c r="D16" s="44">
        <v>148.30000000000001</v>
      </c>
      <c r="E16" s="23">
        <f t="shared" si="0"/>
        <v>3.7930328917080161E-2</v>
      </c>
    </row>
    <row r="17" spans="1:7" ht="18" customHeight="1" x14ac:dyDescent="0.2">
      <c r="A17" s="1" t="s">
        <v>88</v>
      </c>
      <c r="B17" s="15" t="s">
        <v>89</v>
      </c>
      <c r="C17" s="44">
        <v>122326.3</v>
      </c>
      <c r="D17" s="44">
        <v>17938.2</v>
      </c>
      <c r="E17" s="23">
        <f t="shared" si="0"/>
        <v>0.14664221839457256</v>
      </c>
    </row>
    <row r="18" spans="1:7" s="4" customFormat="1" x14ac:dyDescent="0.2">
      <c r="A18" s="18" t="s">
        <v>90</v>
      </c>
      <c r="B18" s="19" t="s">
        <v>91</v>
      </c>
      <c r="C18" s="43">
        <f>SUM(C20+C21+C22+C19)</f>
        <v>49833.5</v>
      </c>
      <c r="D18" s="43">
        <f>SUM(D20+D21+D22+D19)</f>
        <v>9597.2999999999993</v>
      </c>
      <c r="E18" s="22">
        <f t="shared" si="0"/>
        <v>0.19258731576148574</v>
      </c>
    </row>
    <row r="19" spans="1:7" s="4" customFormat="1" ht="31.5" x14ac:dyDescent="0.2">
      <c r="A19" s="1" t="s">
        <v>195</v>
      </c>
      <c r="B19" s="15" t="s">
        <v>196</v>
      </c>
      <c r="C19" s="44">
        <v>42317.8</v>
      </c>
      <c r="D19" s="44">
        <v>5510.8</v>
      </c>
      <c r="E19" s="23">
        <f t="shared" si="0"/>
        <v>0.13022416099135589</v>
      </c>
    </row>
    <row r="20" spans="1:7" ht="31.5" x14ac:dyDescent="0.2">
      <c r="A20" s="1" t="s">
        <v>92</v>
      </c>
      <c r="B20" s="15" t="s">
        <v>93</v>
      </c>
      <c r="C20" s="44">
        <v>0</v>
      </c>
      <c r="D20" s="44">
        <v>0</v>
      </c>
      <c r="E20" s="23">
        <v>0</v>
      </c>
    </row>
    <row r="21" spans="1:7" x14ac:dyDescent="0.2">
      <c r="A21" s="1" t="s">
        <v>94</v>
      </c>
      <c r="B21" s="15" t="s">
        <v>95</v>
      </c>
      <c r="C21" s="44">
        <v>3494.3</v>
      </c>
      <c r="D21" s="44">
        <v>1642.1</v>
      </c>
      <c r="E21" s="23">
        <f t="shared" ref="E21:E34" si="1">SUM(D21/C21)</f>
        <v>0.46993675414246056</v>
      </c>
    </row>
    <row r="22" spans="1:7" s="29" customFormat="1" ht="31.5" x14ac:dyDescent="0.2">
      <c r="A22" s="1" t="s">
        <v>126</v>
      </c>
      <c r="B22" s="15" t="s">
        <v>125</v>
      </c>
      <c r="C22" s="44">
        <v>4021.4</v>
      </c>
      <c r="D22" s="44">
        <v>2444.4</v>
      </c>
      <c r="E22" s="23">
        <f t="shared" si="1"/>
        <v>0.60784801312975578</v>
      </c>
    </row>
    <row r="23" spans="1:7" s="4" customFormat="1" x14ac:dyDescent="0.2">
      <c r="A23" s="18" t="s">
        <v>96</v>
      </c>
      <c r="B23" s="19" t="s">
        <v>97</v>
      </c>
      <c r="C23" s="43">
        <f>SUM(C24:C25)</f>
        <v>6774.4</v>
      </c>
      <c r="D23" s="43">
        <f>SUM(D24:D25)</f>
        <v>2704.6</v>
      </c>
      <c r="E23" s="22">
        <f t="shared" si="1"/>
        <v>0.39923830892772794</v>
      </c>
    </row>
    <row r="24" spans="1:7" ht="47.25" x14ac:dyDescent="0.2">
      <c r="A24" s="1" t="s">
        <v>98</v>
      </c>
      <c r="B24" s="15" t="s">
        <v>99</v>
      </c>
      <c r="C24" s="44">
        <v>6774.4</v>
      </c>
      <c r="D24" s="44">
        <v>2704.6</v>
      </c>
      <c r="E24" s="23">
        <f t="shared" si="1"/>
        <v>0.39923830892772794</v>
      </c>
    </row>
    <row r="25" spans="1:7" ht="47.25" x14ac:dyDescent="0.2">
      <c r="A25" s="1" t="s">
        <v>200</v>
      </c>
      <c r="B25" s="15" t="s">
        <v>199</v>
      </c>
      <c r="C25" s="44">
        <v>0</v>
      </c>
      <c r="D25" s="44">
        <v>0</v>
      </c>
      <c r="E25" s="23">
        <v>0</v>
      </c>
    </row>
    <row r="26" spans="1:7" ht="47.25" hidden="1" x14ac:dyDescent="0.2">
      <c r="A26" s="18" t="s">
        <v>193</v>
      </c>
      <c r="B26" s="19" t="s">
        <v>194</v>
      </c>
      <c r="C26" s="43">
        <f>C27</f>
        <v>0</v>
      </c>
      <c r="D26" s="43">
        <f>D27</f>
        <v>0</v>
      </c>
      <c r="E26" s="22" t="e">
        <f t="shared" si="1"/>
        <v>#DIV/0!</v>
      </c>
      <c r="F26" s="52"/>
      <c r="G26" s="52"/>
    </row>
    <row r="27" spans="1:7" hidden="1" x14ac:dyDescent="0.2">
      <c r="A27" s="1" t="s">
        <v>191</v>
      </c>
      <c r="B27" s="15" t="s">
        <v>192</v>
      </c>
      <c r="C27" s="44">
        <v>0</v>
      </c>
      <c r="D27" s="44">
        <v>0</v>
      </c>
      <c r="E27" s="22" t="e">
        <f t="shared" si="1"/>
        <v>#DIV/0!</v>
      </c>
      <c r="F27" s="52"/>
      <c r="G27" s="52"/>
    </row>
    <row r="28" spans="1:7" s="4" customFormat="1" x14ac:dyDescent="0.2">
      <c r="A28" s="18" t="s">
        <v>124</v>
      </c>
      <c r="B28" s="19" t="s">
        <v>83</v>
      </c>
      <c r="C28" s="43">
        <f>SUM(C29+C32+C34+C37+C41+C42)</f>
        <v>20512.599999999999</v>
      </c>
      <c r="D28" s="43">
        <f>SUM(D29+D32+D34+D37+D41+D42)</f>
        <v>2694.6999999999994</v>
      </c>
      <c r="E28" s="22">
        <f t="shared" si="1"/>
        <v>0.13136803720639995</v>
      </c>
    </row>
    <row r="29" spans="1:7" s="4" customFormat="1" ht="63" x14ac:dyDescent="0.2">
      <c r="A29" s="18" t="s">
        <v>100</v>
      </c>
      <c r="B29" s="19" t="s">
        <v>101</v>
      </c>
      <c r="C29" s="43">
        <f>SUM(C30:C31)</f>
        <v>15733.699999999999</v>
      </c>
      <c r="D29" s="43">
        <f>SUM(D30:D31)</f>
        <v>2069.7999999999997</v>
      </c>
      <c r="E29" s="23">
        <f t="shared" si="1"/>
        <v>0.13155201891481341</v>
      </c>
    </row>
    <row r="30" spans="1:7" ht="110.25" x14ac:dyDescent="0.2">
      <c r="A30" s="1" t="s">
        <v>102</v>
      </c>
      <c r="B30" s="15" t="s">
        <v>103</v>
      </c>
      <c r="C30" s="44">
        <v>15491.3</v>
      </c>
      <c r="D30" s="44">
        <v>2035.6</v>
      </c>
      <c r="E30" s="23">
        <f t="shared" si="1"/>
        <v>0.13140278737097597</v>
      </c>
    </row>
    <row r="31" spans="1:7" ht="110.25" x14ac:dyDescent="0.2">
      <c r="A31" s="1" t="s">
        <v>217</v>
      </c>
      <c r="B31" s="15" t="s">
        <v>216</v>
      </c>
      <c r="C31" s="44">
        <v>242.4</v>
      </c>
      <c r="D31" s="44">
        <v>34.200000000000003</v>
      </c>
      <c r="E31" s="23">
        <f t="shared" si="1"/>
        <v>0.1410891089108911</v>
      </c>
    </row>
    <row r="32" spans="1:7" s="4" customFormat="1" ht="31.5" x14ac:dyDescent="0.2">
      <c r="A32" s="18" t="s">
        <v>0</v>
      </c>
      <c r="B32" s="19" t="s">
        <v>1</v>
      </c>
      <c r="C32" s="43">
        <f>SUM(C33)</f>
        <v>100</v>
      </c>
      <c r="D32" s="43">
        <f>SUM(D33)</f>
        <v>102.9</v>
      </c>
      <c r="E32" s="22">
        <f t="shared" si="1"/>
        <v>1.0290000000000001</v>
      </c>
    </row>
    <row r="33" spans="1:7" ht="31.5" x14ac:dyDescent="0.2">
      <c r="A33" s="1" t="s">
        <v>2</v>
      </c>
      <c r="B33" s="15" t="s">
        <v>3</v>
      </c>
      <c r="C33" s="44">
        <v>100</v>
      </c>
      <c r="D33" s="44">
        <v>102.9</v>
      </c>
      <c r="E33" s="23">
        <f t="shared" si="1"/>
        <v>1.0290000000000001</v>
      </c>
    </row>
    <row r="34" spans="1:7" s="4" customFormat="1" ht="47.25" x14ac:dyDescent="0.2">
      <c r="A34" s="31" t="s">
        <v>4</v>
      </c>
      <c r="B34" s="19" t="s">
        <v>5</v>
      </c>
      <c r="C34" s="43">
        <f>SUM(C35:C36)</f>
        <v>1153</v>
      </c>
      <c r="D34" s="43">
        <f>SUM(D35:D36)</f>
        <v>11.7</v>
      </c>
      <c r="E34" s="22">
        <f t="shared" si="1"/>
        <v>1.0147441457068517E-2</v>
      </c>
    </row>
    <row r="35" spans="1:7" s="4" customFormat="1" x14ac:dyDescent="0.2">
      <c r="A35" s="30" t="s">
        <v>201</v>
      </c>
      <c r="B35" s="15" t="s">
        <v>202</v>
      </c>
      <c r="C35" s="44">
        <v>0</v>
      </c>
      <c r="D35" s="44">
        <v>0</v>
      </c>
      <c r="E35" s="23">
        <v>0</v>
      </c>
    </row>
    <row r="36" spans="1:7" s="3" customFormat="1" x14ac:dyDescent="0.2">
      <c r="A36" s="30" t="s">
        <v>185</v>
      </c>
      <c r="B36" s="15" t="s">
        <v>140</v>
      </c>
      <c r="C36" s="44">
        <v>1153</v>
      </c>
      <c r="D36" s="44">
        <v>11.7</v>
      </c>
      <c r="E36" s="23">
        <f t="shared" ref="E36:E51" si="2">SUM(D36/C36)</f>
        <v>1.0147441457068517E-2</v>
      </c>
    </row>
    <row r="37" spans="1:7" s="4" customFormat="1" ht="41.25" customHeight="1" x14ac:dyDescent="0.2">
      <c r="A37" s="18" t="s">
        <v>6</v>
      </c>
      <c r="B37" s="19" t="s">
        <v>7</v>
      </c>
      <c r="C37" s="43">
        <f>SUM(C38:C40)</f>
        <v>1030.7</v>
      </c>
      <c r="D37" s="43">
        <f>SUM(D38:D40)</f>
        <v>414.1</v>
      </c>
      <c r="E37" s="22">
        <f t="shared" si="2"/>
        <v>0.40176579023964298</v>
      </c>
      <c r="G37" s="47"/>
    </row>
    <row r="38" spans="1:7" s="4" customFormat="1" ht="90" customHeight="1" x14ac:dyDescent="0.2">
      <c r="A38" s="1" t="s">
        <v>203</v>
      </c>
      <c r="B38" s="15" t="s">
        <v>204</v>
      </c>
      <c r="C38" s="44">
        <v>462</v>
      </c>
      <c r="D38" s="44">
        <v>0</v>
      </c>
      <c r="E38" s="23">
        <f t="shared" si="2"/>
        <v>0</v>
      </c>
      <c r="G38" s="47"/>
    </row>
    <row r="39" spans="1:7" ht="47.25" x14ac:dyDescent="0.2">
      <c r="A39" s="1" t="s">
        <v>186</v>
      </c>
      <c r="B39" s="15" t="s">
        <v>8</v>
      </c>
      <c r="C39" s="44">
        <v>463.7</v>
      </c>
      <c r="D39" s="44">
        <v>406.8</v>
      </c>
      <c r="E39" s="23">
        <f t="shared" si="2"/>
        <v>0.87729135216734966</v>
      </c>
      <c r="G39" s="48"/>
    </row>
    <row r="40" spans="1:7" ht="94.5" x14ac:dyDescent="0.2">
      <c r="A40" s="1" t="s">
        <v>206</v>
      </c>
      <c r="B40" s="15" t="s">
        <v>205</v>
      </c>
      <c r="C40" s="44">
        <v>105</v>
      </c>
      <c r="D40" s="44">
        <v>7.3</v>
      </c>
      <c r="E40" s="23">
        <f t="shared" si="2"/>
        <v>6.9523809523809516E-2</v>
      </c>
      <c r="G40" s="48"/>
    </row>
    <row r="41" spans="1:7" s="4" customFormat="1" ht="31.5" x14ac:dyDescent="0.2">
      <c r="A41" s="18" t="s">
        <v>9</v>
      </c>
      <c r="B41" s="19" t="s">
        <v>168</v>
      </c>
      <c r="C41" s="43">
        <v>2495.1999999999998</v>
      </c>
      <c r="D41" s="43">
        <v>96.2</v>
      </c>
      <c r="E41" s="22">
        <f t="shared" si="2"/>
        <v>3.8554023725553069E-2</v>
      </c>
    </row>
    <row r="42" spans="1:7" s="4" customFormat="1" ht="19.5" customHeight="1" x14ac:dyDescent="0.2">
      <c r="A42" s="31" t="s">
        <v>114</v>
      </c>
      <c r="B42" s="19" t="s">
        <v>115</v>
      </c>
      <c r="C42" s="43">
        <f>C44</f>
        <v>0</v>
      </c>
      <c r="D42" s="43">
        <f>D44</f>
        <v>0</v>
      </c>
      <c r="E42" s="22">
        <v>0</v>
      </c>
    </row>
    <row r="43" spans="1:7" s="3" customFormat="1" hidden="1" x14ac:dyDescent="0.2">
      <c r="A43" s="30" t="s">
        <v>116</v>
      </c>
      <c r="B43" s="15" t="s">
        <v>117</v>
      </c>
      <c r="C43" s="44">
        <v>0</v>
      </c>
      <c r="D43" s="44"/>
      <c r="E43" s="22" t="e">
        <f t="shared" si="2"/>
        <v>#DIV/0!</v>
      </c>
    </row>
    <row r="44" spans="1:7" s="3" customFormat="1" ht="19.5" customHeight="1" x14ac:dyDescent="0.2">
      <c r="A44" s="30" t="s">
        <v>163</v>
      </c>
      <c r="B44" s="15" t="s">
        <v>164</v>
      </c>
      <c r="C44" s="44">
        <v>0</v>
      </c>
      <c r="D44" s="44">
        <v>0</v>
      </c>
      <c r="E44" s="23">
        <v>0</v>
      </c>
    </row>
    <row r="45" spans="1:7" s="4" customFormat="1" ht="23.25" customHeight="1" x14ac:dyDescent="0.2">
      <c r="A45" s="18" t="s">
        <v>10</v>
      </c>
      <c r="B45" s="19" t="s">
        <v>11</v>
      </c>
      <c r="C45" s="43">
        <f>C46+C52+C54+C55+C51</f>
        <v>1054083.6000000001</v>
      </c>
      <c r="D45" s="43">
        <f>D46+D52+D54+D55+D51+D53</f>
        <v>211440.40000000002</v>
      </c>
      <c r="E45" s="22">
        <f t="shared" si="2"/>
        <v>0.20059167982501577</v>
      </c>
    </row>
    <row r="46" spans="1:7" s="4" customFormat="1" ht="47.25" x14ac:dyDescent="0.2">
      <c r="A46" s="18" t="s">
        <v>12</v>
      </c>
      <c r="B46" s="19" t="s">
        <v>13</v>
      </c>
      <c r="C46" s="43">
        <f>SUM(C47+C48+C49+C50)</f>
        <v>1043843.6</v>
      </c>
      <c r="D46" s="43">
        <f>SUM(D47+D48+D49+D50)</f>
        <v>211440.40000000002</v>
      </c>
      <c r="E46" s="22">
        <f t="shared" si="2"/>
        <v>0.20255946388903476</v>
      </c>
    </row>
    <row r="47" spans="1:7" s="3" customFormat="1" ht="31.5" x14ac:dyDescent="0.2">
      <c r="A47" s="1" t="s">
        <v>187</v>
      </c>
      <c r="B47" s="15" t="s">
        <v>179</v>
      </c>
      <c r="C47" s="44">
        <v>422072.8</v>
      </c>
      <c r="D47" s="44">
        <v>102375.3</v>
      </c>
      <c r="E47" s="23">
        <f t="shared" si="2"/>
        <v>0.242553654251115</v>
      </c>
    </row>
    <row r="48" spans="1:7" s="3" customFormat="1" ht="52.5" customHeight="1" x14ac:dyDescent="0.2">
      <c r="A48" s="1" t="s">
        <v>188</v>
      </c>
      <c r="B48" s="15" t="s">
        <v>180</v>
      </c>
      <c r="C48" s="44">
        <v>39778.9</v>
      </c>
      <c r="D48" s="44">
        <v>4164.2</v>
      </c>
      <c r="E48" s="23">
        <f t="shared" si="2"/>
        <v>0.10468363881354184</v>
      </c>
    </row>
    <row r="49" spans="1:5" s="3" customFormat="1" ht="39.75" customHeight="1" x14ac:dyDescent="0.2">
      <c r="A49" s="1" t="s">
        <v>189</v>
      </c>
      <c r="B49" s="15" t="s">
        <v>177</v>
      </c>
      <c r="C49" s="44">
        <v>503481.3</v>
      </c>
      <c r="D49" s="44">
        <v>90921.7</v>
      </c>
      <c r="E49" s="23">
        <f t="shared" si="2"/>
        <v>0.18058605155742627</v>
      </c>
    </row>
    <row r="50" spans="1:5" s="3" customFormat="1" x14ac:dyDescent="0.2">
      <c r="A50" s="1" t="s">
        <v>81</v>
      </c>
      <c r="B50" s="15" t="s">
        <v>178</v>
      </c>
      <c r="C50" s="44">
        <v>78510.600000000006</v>
      </c>
      <c r="D50" s="44">
        <v>13979.2</v>
      </c>
      <c r="E50" s="23">
        <f t="shared" si="2"/>
        <v>0.17805493780457671</v>
      </c>
    </row>
    <row r="51" spans="1:5" s="3" customFormat="1" ht="28.5" x14ac:dyDescent="0.2">
      <c r="A51" s="53" t="s">
        <v>226</v>
      </c>
      <c r="B51" s="19" t="s">
        <v>207</v>
      </c>
      <c r="C51" s="43">
        <v>0</v>
      </c>
      <c r="D51" s="43">
        <v>0</v>
      </c>
      <c r="E51" s="22">
        <v>0</v>
      </c>
    </row>
    <row r="52" spans="1:5" s="3" customFormat="1" x14ac:dyDescent="0.2">
      <c r="A52" s="53" t="s">
        <v>225</v>
      </c>
      <c r="B52" s="19" t="s">
        <v>176</v>
      </c>
      <c r="C52" s="43">
        <v>10240</v>
      </c>
      <c r="D52" s="43">
        <v>0</v>
      </c>
      <c r="E52" s="22">
        <v>0</v>
      </c>
    </row>
    <row r="53" spans="1:5" s="3" customFormat="1" ht="128.25" x14ac:dyDescent="0.2">
      <c r="A53" s="53" t="s">
        <v>223</v>
      </c>
      <c r="B53" s="19" t="s">
        <v>222</v>
      </c>
      <c r="C53" s="43">
        <v>0</v>
      </c>
      <c r="D53" s="43">
        <v>0</v>
      </c>
      <c r="E53" s="22">
        <v>0</v>
      </c>
    </row>
    <row r="54" spans="1:5" s="4" customFormat="1" ht="87.75" customHeight="1" x14ac:dyDescent="0.2">
      <c r="A54" s="53" t="s">
        <v>213</v>
      </c>
      <c r="B54" s="19" t="s">
        <v>157</v>
      </c>
      <c r="C54" s="43">
        <v>0</v>
      </c>
      <c r="D54" s="43">
        <v>0</v>
      </c>
      <c r="E54" s="22">
        <v>0</v>
      </c>
    </row>
    <row r="55" spans="1:5" s="4" customFormat="1" ht="54.75" customHeight="1" x14ac:dyDescent="0.2">
      <c r="A55" s="53" t="s">
        <v>14</v>
      </c>
      <c r="B55" s="19" t="s">
        <v>15</v>
      </c>
      <c r="C55" s="43">
        <v>0</v>
      </c>
      <c r="D55" s="43">
        <v>0</v>
      </c>
      <c r="E55" s="22">
        <v>0</v>
      </c>
    </row>
    <row r="56" spans="1:5" x14ac:dyDescent="0.2">
      <c r="A56" s="2"/>
      <c r="B56" s="16"/>
      <c r="C56" s="45"/>
      <c r="D56" s="45"/>
      <c r="E56" s="17"/>
    </row>
    <row r="57" spans="1:5" s="21" customFormat="1" ht="24" customHeight="1" x14ac:dyDescent="0.2">
      <c r="A57" s="18" t="s">
        <v>147</v>
      </c>
      <c r="B57" s="19"/>
      <c r="C57" s="43">
        <f>C58+C67+C69+C73+C79+C84+C87+C93+C96+C98+C103+C108+C106</f>
        <v>1265010.7</v>
      </c>
      <c r="D57" s="43">
        <f>D58+D67+D69+D73+D79+D87+D93+D96+D98+D103+D108+D84+D106</f>
        <v>241164</v>
      </c>
      <c r="E57" s="22">
        <f t="shared" ref="E57:E110" si="3">SUM(D57/C57)</f>
        <v>0.19064186571702516</v>
      </c>
    </row>
    <row r="58" spans="1:5" s="21" customFormat="1" x14ac:dyDescent="0.2">
      <c r="A58" s="18" t="s">
        <v>104</v>
      </c>
      <c r="B58" s="19" t="s">
        <v>18</v>
      </c>
      <c r="C58" s="43">
        <f>C59+C60+C61+C62+C63+C65+C66+C64</f>
        <v>88708.1</v>
      </c>
      <c r="D58" s="43">
        <f>D59+D60+D61+D62+D63+D65+D66+D64</f>
        <v>14869.599999999999</v>
      </c>
      <c r="E58" s="22">
        <f t="shared" si="3"/>
        <v>0.16762392611272248</v>
      </c>
    </row>
    <row r="59" spans="1:5" s="28" customFormat="1" ht="47.25" x14ac:dyDescent="0.2">
      <c r="A59" s="39" t="s">
        <v>16</v>
      </c>
      <c r="B59" s="25" t="s">
        <v>19</v>
      </c>
      <c r="C59" s="46">
        <v>2544.3000000000002</v>
      </c>
      <c r="D59" s="46">
        <v>530.1</v>
      </c>
      <c r="E59" s="23">
        <f t="shared" si="3"/>
        <v>0.20834807216130172</v>
      </c>
    </row>
    <row r="60" spans="1:5" s="28" customFormat="1" ht="63" x14ac:dyDescent="0.2">
      <c r="A60" s="39" t="s">
        <v>17</v>
      </c>
      <c r="B60" s="25" t="s">
        <v>20</v>
      </c>
      <c r="C60" s="46">
        <v>3862.2</v>
      </c>
      <c r="D60" s="46">
        <v>689.8</v>
      </c>
      <c r="E60" s="23">
        <f t="shared" si="3"/>
        <v>0.17860286883123608</v>
      </c>
    </row>
    <row r="61" spans="1:5" s="28" customFormat="1" ht="78.75" x14ac:dyDescent="0.2">
      <c r="A61" s="39" t="s">
        <v>57</v>
      </c>
      <c r="B61" s="25" t="s">
        <v>21</v>
      </c>
      <c r="C61" s="46">
        <v>40800</v>
      </c>
      <c r="D61" s="46">
        <v>7491.5</v>
      </c>
      <c r="E61" s="23">
        <f t="shared" si="3"/>
        <v>0.18361519607843138</v>
      </c>
    </row>
    <row r="62" spans="1:5" s="28" customFormat="1" ht="19.899999999999999" customHeight="1" x14ac:dyDescent="0.2">
      <c r="A62" s="39" t="s">
        <v>153</v>
      </c>
      <c r="B62" s="25" t="s">
        <v>149</v>
      </c>
      <c r="C62" s="46">
        <v>7.6</v>
      </c>
      <c r="D62" s="46">
        <v>0</v>
      </c>
      <c r="E62" s="23">
        <v>0</v>
      </c>
    </row>
    <row r="63" spans="1:5" s="28" customFormat="1" ht="63" x14ac:dyDescent="0.2">
      <c r="A63" s="39" t="s">
        <v>58</v>
      </c>
      <c r="B63" s="25" t="s">
        <v>22</v>
      </c>
      <c r="C63" s="46">
        <v>18851.5</v>
      </c>
      <c r="D63" s="46">
        <v>3159.2</v>
      </c>
      <c r="E63" s="23">
        <f t="shared" si="3"/>
        <v>0.16758348142057661</v>
      </c>
    </row>
    <row r="64" spans="1:5" s="28" customFormat="1" ht="31.5" x14ac:dyDescent="0.2">
      <c r="A64" s="39" t="s">
        <v>190</v>
      </c>
      <c r="B64" s="25" t="s">
        <v>175</v>
      </c>
      <c r="C64" s="46">
        <v>0</v>
      </c>
      <c r="D64" s="46">
        <v>0</v>
      </c>
      <c r="E64" s="23">
        <v>0</v>
      </c>
    </row>
    <row r="65" spans="1:5" s="28" customFormat="1" ht="16.5" customHeight="1" x14ac:dyDescent="0.2">
      <c r="A65" s="39" t="s">
        <v>59</v>
      </c>
      <c r="B65" s="25" t="s">
        <v>23</v>
      </c>
      <c r="C65" s="46">
        <v>620</v>
      </c>
      <c r="D65" s="46">
        <v>0</v>
      </c>
      <c r="E65" s="23">
        <f t="shared" si="3"/>
        <v>0</v>
      </c>
    </row>
    <row r="66" spans="1:5" s="28" customFormat="1" ht="18" customHeight="1" x14ac:dyDescent="0.2">
      <c r="A66" s="39" t="s">
        <v>60</v>
      </c>
      <c r="B66" s="25" t="s">
        <v>24</v>
      </c>
      <c r="C66" s="46">
        <v>22022.5</v>
      </c>
      <c r="D66" s="46">
        <v>2999</v>
      </c>
      <c r="E66" s="23">
        <f t="shared" si="3"/>
        <v>0.1361789079350664</v>
      </c>
    </row>
    <row r="67" spans="1:5" s="21" customFormat="1" ht="21" customHeight="1" x14ac:dyDescent="0.2">
      <c r="A67" s="18" t="s">
        <v>105</v>
      </c>
      <c r="B67" s="19" t="s">
        <v>25</v>
      </c>
      <c r="C67" s="43">
        <f>SUM(C68)</f>
        <v>1806.5</v>
      </c>
      <c r="D67" s="43">
        <f>SUM(D68)</f>
        <v>343.6</v>
      </c>
      <c r="E67" s="22">
        <f t="shared" si="3"/>
        <v>0.19020204815942432</v>
      </c>
    </row>
    <row r="68" spans="1:5" s="28" customFormat="1" ht="22.5" customHeight="1" x14ac:dyDescent="0.2">
      <c r="A68" s="39" t="s">
        <v>61</v>
      </c>
      <c r="B68" s="25" t="s">
        <v>26</v>
      </c>
      <c r="C68" s="46">
        <v>1806.5</v>
      </c>
      <c r="D68" s="46">
        <v>343.6</v>
      </c>
      <c r="E68" s="23">
        <f t="shared" si="3"/>
        <v>0.19020204815942432</v>
      </c>
    </row>
    <row r="69" spans="1:5" s="21" customFormat="1" ht="40.5" customHeight="1" x14ac:dyDescent="0.2">
      <c r="A69" s="18" t="s">
        <v>106</v>
      </c>
      <c r="B69" s="19" t="s">
        <v>27</v>
      </c>
      <c r="C69" s="43">
        <f>C70+C72+C71</f>
        <v>8727.1</v>
      </c>
      <c r="D69" s="43">
        <f>D70+D72+D71</f>
        <v>2769.1</v>
      </c>
      <c r="E69" s="22">
        <f t="shared" si="3"/>
        <v>0.3172989882091416</v>
      </c>
    </row>
    <row r="70" spans="1:5" s="28" customFormat="1" ht="58.5" hidden="1" customHeight="1" x14ac:dyDescent="0.2">
      <c r="A70" s="39" t="s">
        <v>62</v>
      </c>
      <c r="B70" s="25" t="s">
        <v>28</v>
      </c>
      <c r="C70" s="46">
        <v>0</v>
      </c>
      <c r="D70" s="46">
        <v>0</v>
      </c>
      <c r="E70" s="22" t="e">
        <f t="shared" si="3"/>
        <v>#DIV/0!</v>
      </c>
    </row>
    <row r="71" spans="1:5" s="28" customFormat="1" ht="60.75" customHeight="1" x14ac:dyDescent="0.2">
      <c r="A71" s="39" t="s">
        <v>214</v>
      </c>
      <c r="B71" s="25" t="s">
        <v>167</v>
      </c>
      <c r="C71" s="46">
        <v>8727.1</v>
      </c>
      <c r="D71" s="46">
        <v>2769.1</v>
      </c>
      <c r="E71" s="23">
        <f t="shared" si="3"/>
        <v>0.3172989882091416</v>
      </c>
    </row>
    <row r="72" spans="1:5" s="28" customFormat="1" ht="47.25" hidden="1" x14ac:dyDescent="0.2">
      <c r="A72" s="39" t="s">
        <v>63</v>
      </c>
      <c r="B72" s="25" t="s">
        <v>29</v>
      </c>
      <c r="C72" s="46">
        <v>0</v>
      </c>
      <c r="D72" s="46">
        <v>0</v>
      </c>
      <c r="E72" s="23">
        <v>0</v>
      </c>
    </row>
    <row r="73" spans="1:5" s="21" customFormat="1" x14ac:dyDescent="0.2">
      <c r="A73" s="18" t="s">
        <v>107</v>
      </c>
      <c r="B73" s="19" t="s">
        <v>30</v>
      </c>
      <c r="C73" s="43">
        <f>C74+C75+C76+C78+C77</f>
        <v>14571.3</v>
      </c>
      <c r="D73" s="43">
        <f>D74+D75+D76+D78+D77</f>
        <v>2135.8000000000002</v>
      </c>
      <c r="E73" s="22">
        <f t="shared" si="3"/>
        <v>0.14657580311983148</v>
      </c>
    </row>
    <row r="74" spans="1:5" s="28" customFormat="1" x14ac:dyDescent="0.2">
      <c r="A74" s="39" t="s">
        <v>64</v>
      </c>
      <c r="B74" s="25" t="s">
        <v>31</v>
      </c>
      <c r="C74" s="46">
        <v>5887.8</v>
      </c>
      <c r="D74" s="46">
        <v>959.9</v>
      </c>
      <c r="E74" s="23">
        <f t="shared" si="3"/>
        <v>0.16303203233805494</v>
      </c>
    </row>
    <row r="75" spans="1:5" s="28" customFormat="1" x14ac:dyDescent="0.2">
      <c r="A75" s="39" t="s">
        <v>65</v>
      </c>
      <c r="B75" s="25" t="s">
        <v>32</v>
      </c>
      <c r="C75" s="46">
        <v>7225</v>
      </c>
      <c r="D75" s="46">
        <v>1175.9000000000001</v>
      </c>
      <c r="E75" s="23">
        <f t="shared" si="3"/>
        <v>0.16275432525951558</v>
      </c>
    </row>
    <row r="76" spans="1:5" s="28" customFormat="1" x14ac:dyDescent="0.2">
      <c r="A76" s="39" t="s">
        <v>119</v>
      </c>
      <c r="B76" s="25" t="s">
        <v>118</v>
      </c>
      <c r="C76" s="46">
        <v>0</v>
      </c>
      <c r="D76" s="46">
        <v>0</v>
      </c>
      <c r="E76" s="23" t="e">
        <f t="shared" si="3"/>
        <v>#DIV/0!</v>
      </c>
    </row>
    <row r="77" spans="1:5" s="28" customFormat="1" x14ac:dyDescent="0.2">
      <c r="A77" s="39" t="s">
        <v>209</v>
      </c>
      <c r="B77" s="25" t="s">
        <v>208</v>
      </c>
      <c r="C77" s="46">
        <v>0</v>
      </c>
      <c r="D77" s="46">
        <v>0</v>
      </c>
      <c r="E77" s="23">
        <v>0</v>
      </c>
    </row>
    <row r="78" spans="1:5" s="28" customFormat="1" ht="31.5" x14ac:dyDescent="0.2">
      <c r="A78" s="39" t="s">
        <v>66</v>
      </c>
      <c r="B78" s="25" t="s">
        <v>33</v>
      </c>
      <c r="C78" s="46">
        <v>1458.5</v>
      </c>
      <c r="D78" s="46">
        <v>0</v>
      </c>
      <c r="E78" s="23">
        <f t="shared" si="3"/>
        <v>0</v>
      </c>
    </row>
    <row r="79" spans="1:5" s="21" customFormat="1" ht="31.5" x14ac:dyDescent="0.2">
      <c r="A79" s="18" t="s">
        <v>122</v>
      </c>
      <c r="B79" s="19" t="s">
        <v>34</v>
      </c>
      <c r="C79" s="43">
        <f>SUM(C80:C83)</f>
        <v>62519.1</v>
      </c>
      <c r="D79" s="43">
        <f>SUM(D80:D83)</f>
        <v>7595.5</v>
      </c>
      <c r="E79" s="22">
        <f t="shared" si="3"/>
        <v>0.12149087238939781</v>
      </c>
    </row>
    <row r="80" spans="1:5" s="21" customFormat="1" hidden="1" x14ac:dyDescent="0.2">
      <c r="A80" s="39" t="s">
        <v>166</v>
      </c>
      <c r="B80" s="25" t="s">
        <v>165</v>
      </c>
      <c r="C80" s="46">
        <v>0</v>
      </c>
      <c r="D80" s="46">
        <v>0</v>
      </c>
      <c r="E80" s="23">
        <v>0</v>
      </c>
    </row>
    <row r="81" spans="1:5" s="28" customFormat="1" x14ac:dyDescent="0.2">
      <c r="A81" s="39" t="s">
        <v>67</v>
      </c>
      <c r="B81" s="25" t="s">
        <v>35</v>
      </c>
      <c r="C81" s="46">
        <v>29527.1</v>
      </c>
      <c r="D81" s="46">
        <v>1021.1</v>
      </c>
      <c r="E81" s="23">
        <f t="shared" si="3"/>
        <v>3.4581790964910201E-2</v>
      </c>
    </row>
    <row r="82" spans="1:5" s="28" customFormat="1" x14ac:dyDescent="0.2">
      <c r="A82" s="39" t="s">
        <v>169</v>
      </c>
      <c r="B82" s="25" t="s">
        <v>170</v>
      </c>
      <c r="C82" s="46">
        <v>393.3</v>
      </c>
      <c r="D82" s="46">
        <v>0</v>
      </c>
      <c r="E82" s="23">
        <v>0</v>
      </c>
    </row>
    <row r="83" spans="1:5" s="28" customFormat="1" ht="31.5" x14ac:dyDescent="0.2">
      <c r="A83" s="39" t="s">
        <v>68</v>
      </c>
      <c r="B83" s="25" t="s">
        <v>36</v>
      </c>
      <c r="C83" s="46">
        <v>32598.7</v>
      </c>
      <c r="D83" s="46">
        <v>6574.4</v>
      </c>
      <c r="E83" s="23">
        <f t="shared" si="3"/>
        <v>0.20167675398098694</v>
      </c>
    </row>
    <row r="84" spans="1:5" s="28" customFormat="1" x14ac:dyDescent="0.2">
      <c r="A84" s="18" t="s">
        <v>155</v>
      </c>
      <c r="B84" s="19" t="s">
        <v>156</v>
      </c>
      <c r="C84" s="43">
        <f>C86+C85</f>
        <v>1380.8</v>
      </c>
      <c r="D84" s="43">
        <f>D86+D85</f>
        <v>722.9</v>
      </c>
      <c r="E84" s="22">
        <f t="shared" si="3"/>
        <v>0.52353707995365006</v>
      </c>
    </row>
    <row r="85" spans="1:5" s="28" customFormat="1" ht="31.5" x14ac:dyDescent="0.2">
      <c r="A85" s="39" t="s">
        <v>198</v>
      </c>
      <c r="B85" s="25" t="s">
        <v>197</v>
      </c>
      <c r="C85" s="44">
        <v>1230.8</v>
      </c>
      <c r="D85" s="44">
        <v>722.9</v>
      </c>
      <c r="E85" s="23">
        <f t="shared" si="3"/>
        <v>0.58734156646083846</v>
      </c>
    </row>
    <row r="86" spans="1:5" s="28" customFormat="1" ht="31.5" x14ac:dyDescent="0.2">
      <c r="A86" s="39" t="s">
        <v>182</v>
      </c>
      <c r="B86" s="25" t="s">
        <v>181</v>
      </c>
      <c r="C86" s="46">
        <v>150</v>
      </c>
      <c r="D86" s="46">
        <v>0</v>
      </c>
      <c r="E86" s="23">
        <f t="shared" si="3"/>
        <v>0</v>
      </c>
    </row>
    <row r="87" spans="1:5" s="6" customFormat="1" x14ac:dyDescent="0.2">
      <c r="A87" s="18" t="s">
        <v>108</v>
      </c>
      <c r="B87" s="19" t="s">
        <v>37</v>
      </c>
      <c r="C87" s="43">
        <f>C88+C89+C90+C91+C92</f>
        <v>789304</v>
      </c>
      <c r="D87" s="43">
        <f>D88+D89+D90+D91+D92</f>
        <v>147558.9</v>
      </c>
      <c r="E87" s="22">
        <f t="shared" si="3"/>
        <v>0.18694812138288922</v>
      </c>
    </row>
    <row r="88" spans="1:5" s="28" customFormat="1" x14ac:dyDescent="0.2">
      <c r="A88" s="39" t="s">
        <v>69</v>
      </c>
      <c r="B88" s="25" t="s">
        <v>38</v>
      </c>
      <c r="C88" s="46">
        <v>204011.2</v>
      </c>
      <c r="D88" s="46">
        <v>36342.6</v>
      </c>
      <c r="E88" s="23">
        <f t="shared" si="3"/>
        <v>0.17814021975264102</v>
      </c>
    </row>
    <row r="89" spans="1:5" s="28" customFormat="1" x14ac:dyDescent="0.2">
      <c r="A89" s="39" t="s">
        <v>70</v>
      </c>
      <c r="B89" s="25" t="s">
        <v>39</v>
      </c>
      <c r="C89" s="46">
        <v>501610.6</v>
      </c>
      <c r="D89" s="46">
        <v>98035.1</v>
      </c>
      <c r="E89" s="23">
        <f t="shared" si="3"/>
        <v>0.19544064658920687</v>
      </c>
    </row>
    <row r="90" spans="1:5" s="28" customFormat="1" x14ac:dyDescent="0.2">
      <c r="A90" s="39" t="s">
        <v>184</v>
      </c>
      <c r="B90" s="25" t="s">
        <v>183</v>
      </c>
      <c r="C90" s="46">
        <v>40345.599999999999</v>
      </c>
      <c r="D90" s="46">
        <v>6675.6</v>
      </c>
      <c r="E90" s="23">
        <f t="shared" si="3"/>
        <v>0.16546042195431473</v>
      </c>
    </row>
    <row r="91" spans="1:5" s="28" customFormat="1" x14ac:dyDescent="0.2">
      <c r="A91" s="39" t="s">
        <v>218</v>
      </c>
      <c r="B91" s="25" t="s">
        <v>40</v>
      </c>
      <c r="C91" s="46">
        <v>5407.9</v>
      </c>
      <c r="D91" s="46">
        <v>677.8</v>
      </c>
      <c r="E91" s="23">
        <f t="shared" si="3"/>
        <v>0.12533515782466392</v>
      </c>
    </row>
    <row r="92" spans="1:5" s="28" customFormat="1" x14ac:dyDescent="0.2">
      <c r="A92" s="39" t="s">
        <v>71</v>
      </c>
      <c r="B92" s="25" t="s">
        <v>41</v>
      </c>
      <c r="C92" s="46">
        <v>37928.699999999997</v>
      </c>
      <c r="D92" s="46">
        <v>5827.8</v>
      </c>
      <c r="E92" s="23">
        <f t="shared" si="3"/>
        <v>0.15365145654873488</v>
      </c>
    </row>
    <row r="93" spans="1:5" s="21" customFormat="1" x14ac:dyDescent="0.2">
      <c r="A93" s="18" t="s">
        <v>109</v>
      </c>
      <c r="B93" s="19" t="s">
        <v>42</v>
      </c>
      <c r="C93" s="43">
        <f>C94+C95</f>
        <v>101769.9</v>
      </c>
      <c r="D93" s="43">
        <f>D94+D95</f>
        <v>19727.2</v>
      </c>
      <c r="E93" s="22">
        <f t="shared" si="3"/>
        <v>0.19384120452117967</v>
      </c>
    </row>
    <row r="94" spans="1:5" s="28" customFormat="1" ht="17.25" customHeight="1" x14ac:dyDescent="0.2">
      <c r="A94" s="39" t="s">
        <v>148</v>
      </c>
      <c r="B94" s="25" t="s">
        <v>43</v>
      </c>
      <c r="C94" s="46">
        <v>88123.7</v>
      </c>
      <c r="D94" s="46">
        <v>17511.900000000001</v>
      </c>
      <c r="E94" s="23">
        <f t="shared" si="3"/>
        <v>0.19871952721004682</v>
      </c>
    </row>
    <row r="95" spans="1:5" s="28" customFormat="1" ht="31.5" x14ac:dyDescent="0.2">
      <c r="A95" s="39" t="s">
        <v>120</v>
      </c>
      <c r="B95" s="25" t="s">
        <v>121</v>
      </c>
      <c r="C95" s="46">
        <v>13646.2</v>
      </c>
      <c r="D95" s="46">
        <v>2215.3000000000002</v>
      </c>
      <c r="E95" s="23">
        <f t="shared" si="3"/>
        <v>0.16233823335434042</v>
      </c>
    </row>
    <row r="96" spans="1:5" s="21" customFormat="1" x14ac:dyDescent="0.2">
      <c r="A96" s="18" t="s">
        <v>110</v>
      </c>
      <c r="B96" s="19" t="s">
        <v>44</v>
      </c>
      <c r="C96" s="43">
        <f>SUM(C97:C97)</f>
        <v>47.4</v>
      </c>
      <c r="D96" s="43">
        <f>SUM(D97:D97)</f>
        <v>0</v>
      </c>
      <c r="E96" s="22">
        <f t="shared" si="3"/>
        <v>0</v>
      </c>
    </row>
    <row r="97" spans="1:5" s="28" customFormat="1" ht="17.25" customHeight="1" x14ac:dyDescent="0.2">
      <c r="A97" s="39" t="s">
        <v>72</v>
      </c>
      <c r="B97" s="25" t="s">
        <v>45</v>
      </c>
      <c r="C97" s="46">
        <v>47.4</v>
      </c>
      <c r="D97" s="46">
        <v>0</v>
      </c>
      <c r="E97" s="23">
        <f t="shared" si="3"/>
        <v>0</v>
      </c>
    </row>
    <row r="98" spans="1:5" s="21" customFormat="1" ht="15" customHeight="1" x14ac:dyDescent="0.2">
      <c r="A98" s="18" t="s">
        <v>111</v>
      </c>
      <c r="B98" s="19" t="s">
        <v>46</v>
      </c>
      <c r="C98" s="43">
        <f>C99+C100+C101+C102</f>
        <v>48298.9</v>
      </c>
      <c r="D98" s="43">
        <f>D99+D100+D101+D102</f>
        <v>11267.6</v>
      </c>
      <c r="E98" s="22">
        <f t="shared" si="3"/>
        <v>0.23328895689135778</v>
      </c>
    </row>
    <row r="99" spans="1:5" s="28" customFormat="1" ht="17.25" customHeight="1" x14ac:dyDescent="0.2">
      <c r="A99" s="39" t="s">
        <v>73</v>
      </c>
      <c r="B99" s="25" t="s">
        <v>47</v>
      </c>
      <c r="C99" s="46">
        <v>1900</v>
      </c>
      <c r="D99" s="46">
        <v>273.8</v>
      </c>
      <c r="E99" s="23">
        <f t="shared" si="3"/>
        <v>0.14410526315789474</v>
      </c>
    </row>
    <row r="100" spans="1:5" s="28" customFormat="1" ht="18.75" customHeight="1" x14ac:dyDescent="0.2">
      <c r="A100" s="39" t="s">
        <v>74</v>
      </c>
      <c r="B100" s="25" t="s">
        <v>48</v>
      </c>
      <c r="C100" s="46">
        <v>29122.400000000001</v>
      </c>
      <c r="D100" s="46">
        <v>6338.3</v>
      </c>
      <c r="E100" s="23">
        <f t="shared" si="3"/>
        <v>0.21764346345081448</v>
      </c>
    </row>
    <row r="101" spans="1:5" s="28" customFormat="1" ht="18" customHeight="1" x14ac:dyDescent="0.2">
      <c r="A101" s="39" t="s">
        <v>75</v>
      </c>
      <c r="B101" s="25" t="s">
        <v>49</v>
      </c>
      <c r="C101" s="46">
        <v>16107.5</v>
      </c>
      <c r="D101" s="46">
        <v>4470.1000000000004</v>
      </c>
      <c r="E101" s="23">
        <f t="shared" si="3"/>
        <v>0.27751668477417352</v>
      </c>
    </row>
    <row r="102" spans="1:5" s="28" customFormat="1" ht="32.25" customHeight="1" x14ac:dyDescent="0.2">
      <c r="A102" s="39" t="s">
        <v>76</v>
      </c>
      <c r="B102" s="25" t="s">
        <v>50</v>
      </c>
      <c r="C102" s="46">
        <v>1169</v>
      </c>
      <c r="D102" s="46">
        <v>185.4</v>
      </c>
      <c r="E102" s="23">
        <f t="shared" si="3"/>
        <v>0.15859709153122328</v>
      </c>
    </row>
    <row r="103" spans="1:5" s="21" customFormat="1" ht="15" customHeight="1" x14ac:dyDescent="0.2">
      <c r="A103" s="18" t="s">
        <v>112</v>
      </c>
      <c r="B103" s="19" t="s">
        <v>51</v>
      </c>
      <c r="C103" s="43">
        <f>SUM(C104:C105)</f>
        <v>29056.1</v>
      </c>
      <c r="D103" s="43">
        <f t="shared" ref="D103" si="4">SUM(D104:D105)</f>
        <v>3798.3</v>
      </c>
      <c r="E103" s="22">
        <f t="shared" si="3"/>
        <v>0.13072298071661373</v>
      </c>
    </row>
    <row r="104" spans="1:5" s="28" customFormat="1" ht="15" customHeight="1" x14ac:dyDescent="0.2">
      <c r="A104" s="39" t="s">
        <v>77</v>
      </c>
      <c r="B104" s="25" t="s">
        <v>52</v>
      </c>
      <c r="C104" s="46">
        <v>7860</v>
      </c>
      <c r="D104" s="46">
        <v>0</v>
      </c>
      <c r="E104" s="23">
        <f t="shared" si="3"/>
        <v>0</v>
      </c>
    </row>
    <row r="105" spans="1:5" s="28" customFormat="1" ht="15" customHeight="1" x14ac:dyDescent="0.2">
      <c r="A105" s="39" t="s">
        <v>210</v>
      </c>
      <c r="B105" s="25" t="s">
        <v>211</v>
      </c>
      <c r="C105" s="46">
        <v>21196.1</v>
      </c>
      <c r="D105" s="46">
        <v>3798.3</v>
      </c>
      <c r="E105" s="23">
        <f t="shared" si="3"/>
        <v>0.17919806002047547</v>
      </c>
    </row>
    <row r="106" spans="1:5" s="28" customFormat="1" ht="31.9" customHeight="1" x14ac:dyDescent="0.2">
      <c r="A106" s="18" t="s">
        <v>219</v>
      </c>
      <c r="B106" s="19" t="s">
        <v>158</v>
      </c>
      <c r="C106" s="43">
        <f>C107</f>
        <v>60</v>
      </c>
      <c r="D106" s="43">
        <f>D107</f>
        <v>0.6</v>
      </c>
      <c r="E106" s="22">
        <f t="shared" si="3"/>
        <v>0.01</v>
      </c>
    </row>
    <row r="107" spans="1:5" s="28" customFormat="1" ht="30" customHeight="1" x14ac:dyDescent="0.2">
      <c r="A107" s="39" t="s">
        <v>220</v>
      </c>
      <c r="B107" s="25" t="s">
        <v>159</v>
      </c>
      <c r="C107" s="46">
        <v>60</v>
      </c>
      <c r="D107" s="46">
        <v>0.6</v>
      </c>
      <c r="E107" s="23">
        <f t="shared" si="3"/>
        <v>0.01</v>
      </c>
    </row>
    <row r="108" spans="1:5" s="21" customFormat="1" ht="48" customHeight="1" x14ac:dyDescent="0.2">
      <c r="A108" s="18" t="s">
        <v>221</v>
      </c>
      <c r="B108" s="19" t="s">
        <v>53</v>
      </c>
      <c r="C108" s="43">
        <f>C109+C110</f>
        <v>118761.5</v>
      </c>
      <c r="D108" s="51">
        <f>SUM(D109:D110)</f>
        <v>30374.9</v>
      </c>
      <c r="E108" s="22">
        <f t="shared" si="3"/>
        <v>0.255763862868017</v>
      </c>
    </row>
    <row r="109" spans="1:5" s="28" customFormat="1" ht="48" customHeight="1" x14ac:dyDescent="0.2">
      <c r="A109" s="39" t="s">
        <v>78</v>
      </c>
      <c r="B109" s="25" t="s">
        <v>54</v>
      </c>
      <c r="C109" s="46">
        <v>26854.2</v>
      </c>
      <c r="D109" s="46">
        <v>6713.4</v>
      </c>
      <c r="E109" s="23">
        <f t="shared" si="3"/>
        <v>0.24999441428156488</v>
      </c>
    </row>
    <row r="110" spans="1:5" s="28" customFormat="1" ht="32.25" customHeight="1" x14ac:dyDescent="0.2">
      <c r="A110" s="39" t="s">
        <v>215</v>
      </c>
      <c r="B110" s="25" t="s">
        <v>55</v>
      </c>
      <c r="C110" s="46">
        <v>91907.3</v>
      </c>
      <c r="D110" s="46">
        <v>23661.5</v>
      </c>
      <c r="E110" s="23">
        <f t="shared" si="3"/>
        <v>0.25744962587302639</v>
      </c>
    </row>
    <row r="111" spans="1:5" s="28" customFormat="1" ht="15" customHeight="1" x14ac:dyDescent="0.2">
      <c r="A111" s="39"/>
      <c r="B111" s="25"/>
      <c r="C111" s="46"/>
      <c r="D111" s="46"/>
      <c r="E111" s="27"/>
    </row>
    <row r="112" spans="1:5" s="21" customFormat="1" ht="31.5" customHeight="1" x14ac:dyDescent="0.2">
      <c r="A112" s="18" t="s">
        <v>79</v>
      </c>
      <c r="B112" s="19"/>
      <c r="C112" s="43">
        <f>SUM(C12-C57)</f>
        <v>-7570.4999999997672</v>
      </c>
      <c r="D112" s="43">
        <f>SUM(D12-D57)</f>
        <v>3359.5000000000291</v>
      </c>
      <c r="E112" s="22"/>
    </row>
    <row r="113" spans="1:5" ht="34.5" customHeight="1" x14ac:dyDescent="0.2">
      <c r="A113" s="18" t="s">
        <v>142</v>
      </c>
      <c r="B113" s="36" t="s">
        <v>224</v>
      </c>
      <c r="C113" s="43">
        <f>C115+C120</f>
        <v>7570.5</v>
      </c>
      <c r="D113" s="43">
        <f>D115+D120</f>
        <v>-3359.5</v>
      </c>
      <c r="E113" s="26"/>
    </row>
    <row r="114" spans="1:5" ht="51.75" customHeight="1" x14ac:dyDescent="0.2">
      <c r="A114" s="18" t="s">
        <v>154</v>
      </c>
      <c r="B114" s="36" t="s">
        <v>128</v>
      </c>
      <c r="C114" s="43">
        <f>C115+C118</f>
        <v>-10000</v>
      </c>
      <c r="D114" s="43">
        <f>D115+D118</f>
        <v>-10000</v>
      </c>
      <c r="E114" s="26"/>
    </row>
    <row r="115" spans="1:5" ht="35.25" customHeight="1" x14ac:dyDescent="0.2">
      <c r="A115" s="18" t="s">
        <v>150</v>
      </c>
      <c r="B115" s="36" t="s">
        <v>152</v>
      </c>
      <c r="C115" s="43">
        <f>C116+C117</f>
        <v>-10000</v>
      </c>
      <c r="D115" s="43">
        <f>D116+D117</f>
        <v>-10000</v>
      </c>
      <c r="E115" s="26"/>
    </row>
    <row r="116" spans="1:5" ht="33.75" customHeight="1" x14ac:dyDescent="0.25">
      <c r="A116" s="34" t="s">
        <v>151</v>
      </c>
      <c r="B116" s="41" t="s">
        <v>161</v>
      </c>
      <c r="C116" s="44"/>
      <c r="D116" s="44"/>
      <c r="E116" s="26"/>
    </row>
    <row r="117" spans="1:5" ht="44.45" customHeight="1" x14ac:dyDescent="0.2">
      <c r="A117" s="41" t="s">
        <v>160</v>
      </c>
      <c r="B117" s="41" t="s">
        <v>162</v>
      </c>
      <c r="C117" s="44">
        <v>-10000</v>
      </c>
      <c r="D117" s="44">
        <v>-10000</v>
      </c>
      <c r="E117" s="26"/>
    </row>
    <row r="118" spans="1:5" ht="44.45" hidden="1" customHeight="1" x14ac:dyDescent="0.2">
      <c r="A118" s="49" t="s">
        <v>171</v>
      </c>
      <c r="B118" s="41" t="s">
        <v>172</v>
      </c>
      <c r="C118" s="43">
        <v>0</v>
      </c>
      <c r="D118" s="43">
        <v>0</v>
      </c>
      <c r="E118" s="50"/>
    </row>
    <row r="119" spans="1:5" ht="44.45" hidden="1" customHeight="1" x14ac:dyDescent="0.2">
      <c r="A119" s="41" t="s">
        <v>174</v>
      </c>
      <c r="B119" s="41" t="s">
        <v>173</v>
      </c>
      <c r="C119" s="44">
        <v>0</v>
      </c>
      <c r="D119" s="44">
        <v>0</v>
      </c>
      <c r="E119" s="26"/>
    </row>
    <row r="120" spans="1:5" ht="15" customHeight="1" x14ac:dyDescent="0.25">
      <c r="A120" s="38" t="s">
        <v>129</v>
      </c>
      <c r="B120" s="36" t="s">
        <v>128</v>
      </c>
      <c r="C120" s="43">
        <f>SUM(C121)</f>
        <v>17570.5</v>
      </c>
      <c r="D120" s="43">
        <f>SUM(D121)</f>
        <v>6640.5</v>
      </c>
      <c r="E120" s="26"/>
    </row>
    <row r="121" spans="1:5" ht="15" customHeight="1" x14ac:dyDescent="0.25">
      <c r="A121" s="34" t="s">
        <v>130</v>
      </c>
      <c r="B121" s="37" t="s">
        <v>131</v>
      </c>
      <c r="C121" s="44">
        <f>SUM(C122+C124)</f>
        <v>17570.5</v>
      </c>
      <c r="D121" s="44">
        <f>SUM(D122+D124)</f>
        <v>6640.5</v>
      </c>
      <c r="E121" s="26"/>
    </row>
    <row r="122" spans="1:5" ht="15" customHeight="1" x14ac:dyDescent="0.25">
      <c r="A122" s="40" t="s">
        <v>132</v>
      </c>
      <c r="B122" s="37" t="s">
        <v>133</v>
      </c>
      <c r="C122" s="43">
        <f>SUM(C123)</f>
        <v>-1257440.2</v>
      </c>
      <c r="D122" s="43">
        <f>SUM(D123)</f>
        <v>-246359.1</v>
      </c>
      <c r="E122" s="26"/>
    </row>
    <row r="123" spans="1:5" ht="15" customHeight="1" x14ac:dyDescent="0.25">
      <c r="A123" s="35" t="s">
        <v>134</v>
      </c>
      <c r="B123" s="37" t="s">
        <v>135</v>
      </c>
      <c r="C123" s="46">
        <v>-1257440.2</v>
      </c>
      <c r="D123" s="46">
        <v>-246359.1</v>
      </c>
      <c r="E123" s="26"/>
    </row>
    <row r="124" spans="1:5" ht="15" customHeight="1" x14ac:dyDescent="0.25">
      <c r="A124" s="40" t="s">
        <v>136</v>
      </c>
      <c r="B124" s="37" t="s">
        <v>137</v>
      </c>
      <c r="C124" s="43">
        <f>SUM(C125)</f>
        <v>1275010.7</v>
      </c>
      <c r="D124" s="43">
        <f>SUM(D125)</f>
        <v>252999.6</v>
      </c>
      <c r="E124" s="26"/>
    </row>
    <row r="125" spans="1:5" ht="15" customHeight="1" x14ac:dyDescent="0.25">
      <c r="A125" s="35" t="s">
        <v>138</v>
      </c>
      <c r="B125" s="37" t="s">
        <v>139</v>
      </c>
      <c r="C125" s="46">
        <v>1275010.7</v>
      </c>
      <c r="D125" s="46">
        <v>252999.6</v>
      </c>
      <c r="E125" s="26"/>
    </row>
    <row r="126" spans="1:5" ht="15" customHeight="1" x14ac:dyDescent="0.2"/>
    <row r="127" spans="1:5" ht="15" customHeight="1" x14ac:dyDescent="0.2"/>
    <row r="128" spans="1:5" ht="15" customHeight="1" x14ac:dyDescent="0.2"/>
    <row r="129" spans="5:5" ht="49.5" customHeight="1" x14ac:dyDescent="0.25">
      <c r="E129" s="42"/>
    </row>
    <row r="130" spans="5:5" ht="15" customHeight="1" x14ac:dyDescent="0.2"/>
    <row r="131" spans="5:5" ht="15" customHeight="1" x14ac:dyDescent="0.2"/>
    <row r="132" spans="5:5" ht="15" customHeight="1" x14ac:dyDescent="0.2"/>
    <row r="133" spans="5:5" ht="15" customHeight="1" x14ac:dyDescent="0.2"/>
    <row r="134" spans="5:5" ht="15" customHeight="1" x14ac:dyDescent="0.2"/>
    <row r="135" spans="5:5" ht="15" customHeight="1" x14ac:dyDescent="0.2"/>
    <row r="136" spans="5:5" ht="15" customHeight="1" x14ac:dyDescent="0.2"/>
    <row r="137" spans="5:5" ht="15" customHeight="1" x14ac:dyDescent="0.2"/>
    <row r="138" spans="5:5" ht="15" customHeight="1" x14ac:dyDescent="0.2"/>
    <row r="139" spans="5:5" ht="15" customHeight="1" x14ac:dyDescent="0.2"/>
    <row r="140" spans="5:5" ht="15" customHeight="1" x14ac:dyDescent="0.2"/>
    <row r="141" spans="5:5" ht="15" customHeight="1" x14ac:dyDescent="0.2"/>
    <row r="142" spans="5:5" ht="15" customHeight="1" x14ac:dyDescent="0.2"/>
    <row r="143" spans="5:5" ht="15" customHeight="1" x14ac:dyDescent="0.2"/>
    <row r="144" spans="5:5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</sheetData>
  <mergeCells count="10">
    <mergeCell ref="C9:C10"/>
    <mergeCell ref="B9:B10"/>
    <mergeCell ref="D3:E3"/>
    <mergeCell ref="C2:E2"/>
    <mergeCell ref="A9:A10"/>
    <mergeCell ref="A4:E4"/>
    <mergeCell ref="A5:E5"/>
    <mergeCell ref="A6:E6"/>
    <mergeCell ref="D9:D10"/>
    <mergeCell ref="E9:E10"/>
  </mergeCells>
  <phoneticPr fontId="3" type="noConversion"/>
  <printOptions horizontalCentered="1"/>
  <pageMargins left="0.59055118110236227" right="0.39370078740157483" top="0" bottom="0" header="0" footer="0.11811023622047245"/>
  <pageSetup paperSize="9" scale="64" fitToHeight="3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районный</vt:lpstr>
      <vt:lpstr>районный!Заголовки_для_печати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</cp:lastModifiedBy>
  <cp:lastPrinted>2025-03-11T07:12:47Z</cp:lastPrinted>
  <dcterms:created xsi:type="dcterms:W3CDTF">1999-06-18T11:49:53Z</dcterms:created>
  <dcterms:modified xsi:type="dcterms:W3CDTF">2025-04-09T11:32:41Z</dcterms:modified>
</cp:coreProperties>
</file>